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2" firstSheet="2" activeTab="13"/>
  </bookViews>
  <sheets>
    <sheet name="Qui mô" sheetId="1" r:id="rId1"/>
    <sheet name="KQ HT" sheetId="2" r:id="rId2"/>
    <sheet name="KQ rèn luyện" sheetId="3" r:id="rId3"/>
    <sheet name="Khoa học" sheetId="4" r:id="rId4"/>
    <sheet name="Tổ chức" sheetId="5" r:id="rId5"/>
    <sheet name="Chất lượng cán bộ" sheetId="6" r:id="rId6"/>
    <sheet name="cơ sở vật chất" sheetId="7" r:id="rId7"/>
    <sheet name="Thu nhập" sheetId="8" r:id="rId8"/>
    <sheet name="Thi đua" sheetId="9" r:id="rId9"/>
    <sheet name="Đoàn thanh niên" sheetId="10" r:id="rId10"/>
    <sheet name="Công đoàn" sheetId="11" r:id="rId11"/>
    <sheet name="Chất lượng đảng viên" sheetId="12" r:id="rId12"/>
    <sheet name="Phát triển Đảng" sheetId="13" r:id="rId13"/>
    <sheet name="HĐNK" sheetId="14" r:id="rId14"/>
  </sheets>
  <definedNames/>
  <calcPr fullCalcOnLoad="1"/>
</workbook>
</file>

<file path=xl/sharedStrings.xml><?xml version="1.0" encoding="utf-8"?>
<sst xmlns="http://schemas.openxmlformats.org/spreadsheetml/2006/main" count="288" uniqueCount="173">
  <si>
    <t>TT</t>
  </si>
  <si>
    <t>Tên đề tài, bài báo</t>
  </si>
  <si>
    <t>Năm</t>
  </si>
  <si>
    <t>Đề tài cấp ĐH</t>
  </si>
  <si>
    <t>Đề tài cấp cơ sở (TT)</t>
  </si>
  <si>
    <t>Bài báo khoa học</t>
  </si>
  <si>
    <t>Đề án</t>
  </si>
  <si>
    <t>Phòng chức năng</t>
  </si>
  <si>
    <t>Khoa giáo viên</t>
  </si>
  <si>
    <t>Bộ môn thuộc khoa</t>
  </si>
  <si>
    <t>Ghi chú</t>
  </si>
  <si>
    <t>Thời điểm</t>
  </si>
  <si>
    <t>Tổ chức đoàn thể</t>
  </si>
  <si>
    <t>4</t>
  </si>
  <si>
    <t>3</t>
  </si>
  <si>
    <t>2</t>
  </si>
  <si>
    <t>1</t>
  </si>
  <si>
    <t>Tổng số cán bộ</t>
  </si>
  <si>
    <t>Cán bộ giảng dạy</t>
  </si>
  <si>
    <t>Chỉ tiêu</t>
  </si>
  <si>
    <t>Chức danh</t>
  </si>
  <si>
    <t>Trình độ (Học vị)</t>
  </si>
  <si>
    <t>GS</t>
  </si>
  <si>
    <t>PGS</t>
  </si>
  <si>
    <t>TS</t>
  </si>
  <si>
    <t>Ths</t>
  </si>
  <si>
    <t>ĐH</t>
  </si>
  <si>
    <t>NCS</t>
  </si>
  <si>
    <t>Cộng</t>
  </si>
  <si>
    <t>Cử đi học</t>
  </si>
  <si>
    <t>Đã tốt nghiệp</t>
  </si>
  <si>
    <t>Nội dung</t>
  </si>
  <si>
    <t>Trong đó</t>
  </si>
  <si>
    <t>Tên công trình</t>
  </si>
  <si>
    <t>Diện tích sàn 
xây dựng (m2)</t>
  </si>
  <si>
    <t>Tập thể 
(cá nhân)</t>
  </si>
  <si>
    <t>I</t>
  </si>
  <si>
    <t>Danh hiệu thi đua</t>
  </si>
  <si>
    <t>Chiến sỹ thi đua cấp bộ</t>
  </si>
  <si>
    <t>Chiến sỹ thi đua cấp cơ sở</t>
  </si>
  <si>
    <t>II</t>
  </si>
  <si>
    <t>Hình thức khen thưởng</t>
  </si>
  <si>
    <t>Bằng khen của Thủ tướng</t>
  </si>
  <si>
    <t>Bằng khen của bộ</t>
  </si>
  <si>
    <t>Số liệu tổ chức</t>
  </si>
  <si>
    <t>Đoàn cơ sở</t>
  </si>
  <si>
    <t>Chi đoàn</t>
  </si>
  <si>
    <t>Đoàn viên</t>
  </si>
  <si>
    <t>Hoạt động từ thiện, nhân đạo</t>
  </si>
  <si>
    <t>Số tiền ủng hộ</t>
  </si>
  <si>
    <t xml:space="preserve">Năm </t>
  </si>
  <si>
    <t>Tổng</t>
  </si>
  <si>
    <t>Nữ cán bộ, viên chức 
được công nhận "2 giỏi"</t>
  </si>
  <si>
    <t>Số công đoàn viên</t>
  </si>
  <si>
    <t>Đảng viên 
HTXSNV</t>
  </si>
  <si>
    <t>Đảng viên 
HTTNV</t>
  </si>
  <si>
    <t>Đảng viên 
HTNV</t>
  </si>
  <si>
    <t>Đảng viên 
không HTNV</t>
  </si>
  <si>
    <t>Số đảng viên 
dự phân tích chất 
lượng đảng viên</t>
  </si>
  <si>
    <t>Tổng số 
đảng viên</t>
  </si>
  <si>
    <t>Tổng số 
Chi bộ</t>
  </si>
  <si>
    <t xml:space="preserve">Số Chi bộ 
tham gia phân tích chất lượng </t>
  </si>
  <si>
    <t>Chi bộ
HTTNV</t>
  </si>
  <si>
    <t>Chi bộ 
HTNV</t>
  </si>
  <si>
    <t>Tổng cộng</t>
  </si>
  <si>
    <t>Trình độ</t>
  </si>
  <si>
    <t>Đại học</t>
  </si>
  <si>
    <t>THCN và TCN</t>
  </si>
  <si>
    <t>Liên thông</t>
  </si>
  <si>
    <t>II.</t>
  </si>
  <si>
    <t>Tổ chức</t>
  </si>
  <si>
    <t>Cán bộ, viên chức (người)</t>
  </si>
  <si>
    <t>I.</t>
  </si>
  <si>
    <t>Năm 
hoàn thành</t>
  </si>
  <si>
    <t>Chi bộ TSVM</t>
  </si>
  <si>
    <t>Số đảng viên 
mới được kết nạp</t>
  </si>
  <si>
    <t xml:space="preserve">Huân chương bảo vệ Tổ quốc </t>
  </si>
  <si>
    <t>Hoạt động từ thiện
(đồng)</t>
  </si>
  <si>
    <t>Chi bộ yếu kém</t>
  </si>
  <si>
    <t>Đối tượng</t>
  </si>
  <si>
    <t>Chi nghiên cứu khoa học</t>
  </si>
  <si>
    <t>Chi mua sắm vật chất 
phục vụ đào tạo, NCKH</t>
  </si>
  <si>
    <t>Xây dựng cơ bản</t>
  </si>
  <si>
    <t>Xây mới</t>
  </si>
  <si>
    <t>Sửa chữa lớn</t>
  </si>
  <si>
    <t>Các danh hiệu 
thi đua - khen thưởng</t>
  </si>
  <si>
    <t>Hình thức 
khen thưởng</t>
  </si>
  <si>
    <t>Số quần chúng được cử đi bồi dưỡng tạo nguồn</t>
  </si>
  <si>
    <t>6</t>
  </si>
  <si>
    <t>28</t>
  </si>
  <si>
    <t>Cán bộ, viên chức phục vụ giảng dạy</t>
  </si>
  <si>
    <t>Giấy khen cấp ĐH</t>
  </si>
  <si>
    <t>Giấy khen cấp TT</t>
  </si>
  <si>
    <t>CĐCN và TCN</t>
  </si>
  <si>
    <t>Giáo viên ghép môn GDTC-GDQP</t>
  </si>
  <si>
    <t>Giáo viên ngắn hạn  GDQP, AN</t>
  </si>
  <si>
    <t>%</t>
  </si>
  <si>
    <t>Giỏi</t>
  </si>
  <si>
    <t>Khá</t>
  </si>
  <si>
    <t>TB</t>
  </si>
  <si>
    <t>Khen 
thưởng</t>
  </si>
  <si>
    <t>STT</t>
  </si>
  <si>
    <t>Sinh viên cấp chứng chỉ bổ sung</t>
  </si>
  <si>
    <t>Sinh viên cấp chứng chỉ đợt 1</t>
  </si>
  <si>
    <t>Phụ lục 7. Số lượng tổ chức và cán bộ, viên chức ở các thời điểm</t>
  </si>
  <si>
    <t>Phụ lục 8. Chất lượng đội ngũ cán bộ giảng dạy và quản lý 
ở các thời điểm</t>
  </si>
  <si>
    <t>Phụ lục 11. Thu nhập bình quân 1 người/năm (triệu)</t>
  </si>
  <si>
    <t>Tuyên truyền hiến máu nhân đạo (đơn vị máu)</t>
  </si>
  <si>
    <t>Liên kết</t>
  </si>
  <si>
    <t>5/2015</t>
  </si>
  <si>
    <t>70</t>
  </si>
  <si>
    <t>42</t>
  </si>
  <si>
    <t>Phụ lục 1. Qui mô giáo dục quốc phòng, an ninh cho các đối tượng,
 giai đoạn 2016-2020</t>
  </si>
  <si>
    <t>Phụ lục 2. Qui mô phối hợp đào tạo giáo viên ghép môn GDTC-GDQP và giáo viên ngắn hạn giáo dục quốc phòng, an ninh,
 giai đoạn 2016-2020</t>
  </si>
  <si>
    <t>Phụ lục 5. Thống kê số lượng sinh viên được cấp chứng chỉ môn học Giáo dục quốc phòng, an ninh 
Giai đoạn 2016-2020</t>
  </si>
  <si>
    <t>Phụ lục 6. Kết quả hoạt động khoa học và công nghệ giai đoạn 2015 - 2019</t>
  </si>
  <si>
    <t>Tổng 
2015-2019</t>
  </si>
  <si>
    <t>5/2020</t>
  </si>
  <si>
    <t>6/2020</t>
  </si>
  <si>
    <t>6/2015</t>
  </si>
  <si>
    <t>Phụ lục 9. Số lượng CBVC được cử đi học và đã tốt nghiệp 
sau đại học giai đoạn 2015 - 2020</t>
  </si>
  <si>
    <t>Phụ lục 12. Đầu tư cơ sở vật chất giai đoạn 2015 - 2019 (triệu)</t>
  </si>
  <si>
    <t>Phụ lục 13. Tổng hợp danh hiệu thi đua, khen thưởng 
giai đoạn 2015 - 2019</t>
  </si>
  <si>
    <t>Phụ lục 14. Kết quả công tác Đoàn TNCS Hồ Chí Minh giai đoạn 2016 - 2020</t>
  </si>
  <si>
    <t>Phụ lục 15. Kết quả hoạt động của công đoàn Trung tâm giai đoạn 2015 - 2020</t>
  </si>
  <si>
    <t>Phụ lục 16. Kết quả phân tích chất lượng đảng viên giai đoạn 2015 - 2019</t>
  </si>
  <si>
    <t>43/48</t>
  </si>
  <si>
    <t>54/60</t>
  </si>
  <si>
    <t>57/57</t>
  </si>
  <si>
    <t>53/53</t>
  </si>
  <si>
    <t>-</t>
  </si>
  <si>
    <t>Phụ lục 17. Kết quả phân tích chất lượng Chi bộ giai đoạn 2015 - 2019</t>
  </si>
  <si>
    <t>Trong đó: 1 chi bộ TSVM tiêu biểu</t>
  </si>
  <si>
    <t>Phụ lục 18. Công tác bồi dưỡng và phát triển đảng 
từ năm 2015 đến năm 5/2020</t>
  </si>
  <si>
    <r>
      <t xml:space="preserve">Chương trình HĐNK </t>
    </r>
    <r>
      <rPr>
        <i/>
        <sz val="14"/>
        <rFont val="Times New Roman"/>
        <family val="1"/>
      </rPr>
      <t>(Trong năm học)</t>
    </r>
  </si>
  <si>
    <r>
      <t xml:space="preserve">Chương trình "Chúng em học làm chiến sỹ" </t>
    </r>
    <r>
      <rPr>
        <i/>
        <sz val="14"/>
        <rFont val="Times New Roman"/>
        <family val="1"/>
      </rPr>
      <t>(Dịp hè)</t>
    </r>
  </si>
  <si>
    <t xml:space="preserve">Năm
</t>
  </si>
  <si>
    <t>Số lượng HS</t>
  </si>
  <si>
    <r>
      <t xml:space="preserve">Số tiền học phí
</t>
    </r>
    <r>
      <rPr>
        <i/>
        <sz val="14"/>
        <rFont val="Times New Roman"/>
        <family val="1"/>
      </rPr>
      <t>(đồng)</t>
    </r>
  </si>
  <si>
    <t>Dừng không thực hiện</t>
  </si>
  <si>
    <t>PHỤ LỤC KẾT QUẢ MÔN HỌC GDQP&amp;AN</t>
  </si>
  <si>
    <t>Năm học</t>
  </si>
  <si>
    <t>Tổng số HSSV</t>
  </si>
  <si>
    <t>KẾT QUẢ</t>
  </si>
  <si>
    <t>Xuất sắc</t>
  </si>
  <si>
    <t>TBK</t>
  </si>
  <si>
    <t>Không đạt</t>
  </si>
  <si>
    <t>2015-2016</t>
  </si>
  <si>
    <t>2016-2017</t>
  </si>
  <si>
    <t>2017-2018</t>
  </si>
  <si>
    <t>2018-2019</t>
  </si>
  <si>
    <t>2019-2020</t>
  </si>
  <si>
    <t>KẾT QUẢ RÈN LUYỆN CỦA HSSV</t>
  </si>
  <si>
    <t>Phụ lục 3</t>
  </si>
  <si>
    <t>Phụ lục 4</t>
  </si>
  <si>
    <t>GK</t>
  </si>
  <si>
    <t>Tổng số</t>
  </si>
  <si>
    <t>CN</t>
  </si>
  <si>
    <t>Bằng khen của Tỉnh</t>
  </si>
  <si>
    <t>Phụ lục 10. Các công trình xây dựng, sửa chữa hoàn thành trong 
giai đoạn 2015 - 2019</t>
  </si>
  <si>
    <t>Nhà kho Quân trang</t>
  </si>
  <si>
    <t>Xây dựng, hầm, hào, thao trường chiến thuật cấp tiểu đội, trung đội</t>
  </si>
  <si>
    <t xml:space="preserve">Sửa cổng chính trung tâm </t>
  </si>
  <si>
    <t>Đường bê tông</t>
  </si>
  <si>
    <t>Sửa chữa nhà KTX A, E,F, GĐ A</t>
  </si>
  <si>
    <t>Giảng viên, viên chức và nhân viên phục vụ</t>
  </si>
  <si>
    <t xml:space="preserve">Phụ lục 19.  Qui mô tổ chức HĐNK và Chương trình "Chúng em học làm chiến sỹ"  giai đoạn 2015-2020 </t>
  </si>
  <si>
    <t>Năm 2019 thực hiện đề án Tái cơ cấu trung tâm</t>
  </si>
  <si>
    <t>0</t>
  </si>
  <si>
    <t>66</t>
  </si>
  <si>
    <t>33</t>
  </si>
  <si>
    <t>Khác</t>
  </si>
  <si>
    <t>ước tính
2020-2021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</si>
</sst>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%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distributed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distributed"/>
    </xf>
    <xf numFmtId="49" fontId="1" fillId="0" borderId="22" xfId="0" applyNumberFormat="1" applyFont="1" applyBorder="1" applyAlignment="1">
      <alignment vertical="distributed"/>
    </xf>
    <xf numFmtId="49" fontId="4" fillId="0" borderId="22" xfId="0" applyNumberFormat="1" applyFont="1" applyBorder="1" applyAlignment="1">
      <alignment vertical="distributed"/>
    </xf>
    <xf numFmtId="49" fontId="4" fillId="0" borderId="23" xfId="0" applyNumberFormat="1" applyFont="1" applyBorder="1" applyAlignment="1">
      <alignment vertical="distributed"/>
    </xf>
    <xf numFmtId="49" fontId="1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49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distributed"/>
    </xf>
    <xf numFmtId="0" fontId="1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9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27" xfId="0" applyFont="1" applyBorder="1" applyAlignment="1">
      <alignment horizontal="center" vertical="distributed"/>
    </xf>
    <xf numFmtId="0" fontId="2" fillId="0" borderId="17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172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172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172" fontId="1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72" fontId="1" fillId="0" borderId="4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3" fontId="1" fillId="0" borderId="4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47" fillId="0" borderId="34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distributed"/>
    </xf>
    <xf numFmtId="0" fontId="2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distributed"/>
    </xf>
    <xf numFmtId="0" fontId="2" fillId="0" borderId="4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textRotation="90" wrapText="1"/>
    </xf>
    <xf numFmtId="49" fontId="5" fillId="33" borderId="57" xfId="0" applyNumberFormat="1" applyFont="1" applyFill="1" applyBorder="1" applyAlignment="1">
      <alignment horizontal="center" vertical="center" textRotation="90"/>
    </xf>
    <xf numFmtId="49" fontId="5" fillId="33" borderId="58" xfId="0" applyNumberFormat="1" applyFont="1" applyFill="1" applyBorder="1" applyAlignment="1">
      <alignment horizontal="center" vertical="center" textRotation="90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8" xfId="0" applyNumberFormat="1" applyFont="1" applyBorder="1" applyAlignment="1">
      <alignment horizontal="left" vertical="distributed"/>
    </xf>
    <xf numFmtId="49" fontId="2" fillId="0" borderId="59" xfId="0" applyNumberFormat="1" applyFont="1" applyBorder="1" applyAlignment="1">
      <alignment horizontal="left" vertical="distributed"/>
    </xf>
    <xf numFmtId="49" fontId="2" fillId="0" borderId="27" xfId="0" applyNumberFormat="1" applyFont="1" applyBorder="1" applyAlignment="1">
      <alignment horizontal="left" vertical="distributed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distributed"/>
    </xf>
    <xf numFmtId="0" fontId="2" fillId="0" borderId="59" xfId="0" applyFont="1" applyBorder="1" applyAlignment="1">
      <alignment horizontal="left" vertical="distributed"/>
    </xf>
    <xf numFmtId="0" fontId="2" fillId="0" borderId="27" xfId="0" applyFont="1" applyBorder="1" applyAlignment="1">
      <alignment horizontal="left" vertical="distributed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distributed"/>
    </xf>
    <xf numFmtId="0" fontId="1" fillId="0" borderId="26" xfId="0" applyFont="1" applyBorder="1" applyAlignment="1">
      <alignment horizontal="left" vertical="distributed"/>
    </xf>
    <xf numFmtId="0" fontId="1" fillId="0" borderId="5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distributed"/>
    </xf>
    <xf numFmtId="0" fontId="1" fillId="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314325</xdr:rowOff>
    </xdr:to>
    <xdr:sp>
      <xdr:nvSpPr>
        <xdr:cNvPr id="1" name="Line 1"/>
        <xdr:cNvSpPr>
          <a:spLocks/>
        </xdr:cNvSpPr>
      </xdr:nvSpPr>
      <xdr:spPr>
        <a:xfrm>
          <a:off x="390525" y="971550"/>
          <a:ext cx="1390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2</xdr:col>
      <xdr:colOff>0</xdr:colOff>
      <xdr:row>14</xdr:row>
      <xdr:rowOff>314325</xdr:rowOff>
    </xdr:to>
    <xdr:sp>
      <xdr:nvSpPr>
        <xdr:cNvPr id="2" name="Line 2"/>
        <xdr:cNvSpPr>
          <a:spLocks/>
        </xdr:cNvSpPr>
      </xdr:nvSpPr>
      <xdr:spPr>
        <a:xfrm>
          <a:off x="409575" y="7048500"/>
          <a:ext cx="1371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314325</xdr:rowOff>
    </xdr:to>
    <xdr:sp>
      <xdr:nvSpPr>
        <xdr:cNvPr id="3" name="Line 1"/>
        <xdr:cNvSpPr>
          <a:spLocks/>
        </xdr:cNvSpPr>
      </xdr:nvSpPr>
      <xdr:spPr>
        <a:xfrm>
          <a:off x="390525" y="971550"/>
          <a:ext cx="1390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38100</xdr:rowOff>
    </xdr:from>
    <xdr:to>
      <xdr:col>2</xdr:col>
      <xdr:colOff>0</xdr:colOff>
      <xdr:row>14</xdr:row>
      <xdr:rowOff>314325</xdr:rowOff>
    </xdr:to>
    <xdr:sp>
      <xdr:nvSpPr>
        <xdr:cNvPr id="4" name="Line 2"/>
        <xdr:cNvSpPr>
          <a:spLocks/>
        </xdr:cNvSpPr>
      </xdr:nvSpPr>
      <xdr:spPr>
        <a:xfrm>
          <a:off x="409575" y="7048500"/>
          <a:ext cx="1371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</xdr:col>
      <xdr:colOff>1162050</xdr:colOff>
      <xdr:row>3</xdr:row>
      <xdr:rowOff>771525</xdr:rowOff>
    </xdr:to>
    <xdr:sp>
      <xdr:nvSpPr>
        <xdr:cNvPr id="1" name="Straight Connector 1"/>
        <xdr:cNvSpPr>
          <a:spLocks/>
        </xdr:cNvSpPr>
      </xdr:nvSpPr>
      <xdr:spPr>
        <a:xfrm rot="16200000" flipH="1">
          <a:off x="381000" y="923925"/>
          <a:ext cx="11525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57421875" style="1" customWidth="1"/>
    <col min="2" max="2" width="21.140625" style="1" customWidth="1"/>
    <col min="3" max="3" width="11.7109375" style="1" customWidth="1"/>
    <col min="4" max="5" width="12.140625" style="1" customWidth="1"/>
    <col min="6" max="6" width="11.57421875" style="1" customWidth="1"/>
    <col min="7" max="7" width="11.00390625" style="1" customWidth="1"/>
    <col min="8" max="16384" width="9.140625" style="1" customWidth="1"/>
  </cols>
  <sheetData>
    <row r="1" spans="1:7" ht="44.25" customHeight="1">
      <c r="A1" s="153" t="s">
        <v>112</v>
      </c>
      <c r="B1" s="154"/>
      <c r="C1" s="154"/>
      <c r="D1" s="154"/>
      <c r="E1" s="154"/>
      <c r="F1" s="154"/>
      <c r="G1" s="154"/>
    </row>
    <row r="2" ht="30.75" customHeight="1"/>
    <row r="3" spans="1:7" ht="40.5" customHeight="1">
      <c r="A3" s="149" t="s">
        <v>0</v>
      </c>
      <c r="B3" s="56" t="s">
        <v>141</v>
      </c>
      <c r="C3" s="146" t="s">
        <v>148</v>
      </c>
      <c r="D3" s="146" t="s">
        <v>149</v>
      </c>
      <c r="E3" s="146" t="s">
        <v>150</v>
      </c>
      <c r="F3" s="146" t="s">
        <v>151</v>
      </c>
      <c r="G3" s="148" t="s">
        <v>172</v>
      </c>
    </row>
    <row r="4" spans="1:7" ht="40.5" customHeight="1">
      <c r="A4" s="150"/>
      <c r="B4" s="57" t="s">
        <v>65</v>
      </c>
      <c r="C4" s="147"/>
      <c r="D4" s="147"/>
      <c r="E4" s="147"/>
      <c r="F4" s="147"/>
      <c r="G4" s="147"/>
    </row>
    <row r="5" spans="1:7" ht="46.5" customHeight="1">
      <c r="A5" s="9">
        <v>1</v>
      </c>
      <c r="B5" s="33" t="s">
        <v>66</v>
      </c>
      <c r="C5" s="9">
        <v>6897</v>
      </c>
      <c r="D5" s="9">
        <v>7219</v>
      </c>
      <c r="E5" s="9">
        <v>5987</v>
      </c>
      <c r="F5" s="9">
        <v>2839</v>
      </c>
      <c r="G5" s="9">
        <v>6050</v>
      </c>
    </row>
    <row r="6" spans="1:7" ht="46.5" customHeight="1">
      <c r="A6" s="9">
        <v>2</v>
      </c>
      <c r="B6" s="33" t="s">
        <v>93</v>
      </c>
      <c r="C6" s="9">
        <v>120</v>
      </c>
      <c r="D6" s="9">
        <v>162</v>
      </c>
      <c r="E6" s="9">
        <v>354</v>
      </c>
      <c r="F6" s="9">
        <v>172</v>
      </c>
      <c r="G6" s="9">
        <v>165</v>
      </c>
    </row>
    <row r="7" spans="1:7" ht="46.5" customHeight="1">
      <c r="A7" s="9">
        <v>3</v>
      </c>
      <c r="B7" s="45" t="s">
        <v>67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46.5" customHeight="1">
      <c r="A8" s="9">
        <v>4</v>
      </c>
      <c r="B8" s="33" t="s">
        <v>68</v>
      </c>
      <c r="C8" s="9">
        <v>110</v>
      </c>
      <c r="D8" s="9">
        <v>0</v>
      </c>
      <c r="E8" s="9">
        <v>0</v>
      </c>
      <c r="F8" s="9">
        <v>51</v>
      </c>
      <c r="G8" s="9">
        <v>45</v>
      </c>
    </row>
    <row r="9" spans="1:12" ht="46.5" customHeight="1">
      <c r="A9" s="22">
        <v>5</v>
      </c>
      <c r="B9" s="33" t="s">
        <v>108</v>
      </c>
      <c r="C9" s="9">
        <v>0</v>
      </c>
      <c r="D9" s="9">
        <v>123</v>
      </c>
      <c r="E9" s="9">
        <v>90</v>
      </c>
      <c r="F9" s="9">
        <v>82</v>
      </c>
      <c r="G9" s="9">
        <v>79</v>
      </c>
      <c r="L9" s="1">
        <f>7127-C10</f>
        <v>0</v>
      </c>
    </row>
    <row r="10" spans="1:12" ht="46.5" customHeight="1">
      <c r="A10" s="151" t="s">
        <v>51</v>
      </c>
      <c r="B10" s="152"/>
      <c r="C10" s="5">
        <f>SUM(C5:C9)</f>
        <v>7127</v>
      </c>
      <c r="D10" s="5">
        <f>SUM(D5:D9)</f>
        <v>7504</v>
      </c>
      <c r="E10" s="5">
        <f>SUM(E5:E9)</f>
        <v>6431</v>
      </c>
      <c r="F10" s="5">
        <f>SUM(F5:F9)</f>
        <v>3144</v>
      </c>
      <c r="G10" s="5">
        <f>SUM(G5:G9)</f>
        <v>6339</v>
      </c>
      <c r="L10" s="1">
        <f>3144-172-51-82</f>
        <v>2839</v>
      </c>
    </row>
    <row r="11" ht="28.5" customHeight="1"/>
    <row r="12" spans="1:7" ht="62.25" customHeight="1">
      <c r="A12" s="153" t="s">
        <v>113</v>
      </c>
      <c r="B12" s="154"/>
      <c r="C12" s="154"/>
      <c r="D12" s="154"/>
      <c r="E12" s="154"/>
      <c r="F12" s="154"/>
      <c r="G12" s="154"/>
    </row>
    <row r="13" ht="26.25" customHeight="1"/>
    <row r="14" spans="1:7" ht="46.5" customHeight="1">
      <c r="A14" s="149" t="s">
        <v>0</v>
      </c>
      <c r="B14" s="56" t="s">
        <v>141</v>
      </c>
      <c r="C14" s="146" t="s">
        <v>148</v>
      </c>
      <c r="D14" s="146" t="s">
        <v>149</v>
      </c>
      <c r="E14" s="146" t="s">
        <v>150</v>
      </c>
      <c r="F14" s="146" t="s">
        <v>151</v>
      </c>
      <c r="G14" s="148" t="s">
        <v>172</v>
      </c>
    </row>
    <row r="15" spans="1:7" ht="46.5" customHeight="1">
      <c r="A15" s="150"/>
      <c r="B15" s="3" t="s">
        <v>79</v>
      </c>
      <c r="C15" s="147"/>
      <c r="D15" s="147"/>
      <c r="E15" s="147"/>
      <c r="F15" s="147"/>
      <c r="G15" s="147"/>
    </row>
    <row r="16" spans="1:7" ht="55.5" customHeight="1">
      <c r="A16" s="9">
        <v>1</v>
      </c>
      <c r="B16" s="34" t="s">
        <v>94</v>
      </c>
      <c r="C16" s="9">
        <v>60</v>
      </c>
      <c r="D16" s="9">
        <v>0</v>
      </c>
      <c r="E16" s="9">
        <v>0</v>
      </c>
      <c r="F16" s="9">
        <v>0</v>
      </c>
      <c r="G16" s="9">
        <v>0</v>
      </c>
    </row>
    <row r="17" spans="1:7" ht="46.5" customHeight="1">
      <c r="A17" s="9">
        <v>2</v>
      </c>
      <c r="B17" s="34" t="s">
        <v>95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46.5" customHeight="1">
      <c r="A18" s="151" t="s">
        <v>51</v>
      </c>
      <c r="B18" s="152"/>
      <c r="C18" s="5">
        <f>SUM(C16:C17)</f>
        <v>60</v>
      </c>
      <c r="D18" s="5">
        <f>SUM(D16:D17)</f>
        <v>0</v>
      </c>
      <c r="E18" s="5">
        <f>SUM(E16:E17)</f>
        <v>0</v>
      </c>
      <c r="F18" s="5">
        <f>SUM(F16:F17)</f>
        <v>0</v>
      </c>
      <c r="G18" s="5">
        <f>SUM(G16:G17)</f>
        <v>0</v>
      </c>
    </row>
  </sheetData>
  <sheetProtection/>
  <mergeCells count="16">
    <mergeCell ref="A18:B18"/>
    <mergeCell ref="A1:G1"/>
    <mergeCell ref="A3:A4"/>
    <mergeCell ref="C3:C4"/>
    <mergeCell ref="D3:D4"/>
    <mergeCell ref="E3:E4"/>
    <mergeCell ref="F3:F4"/>
    <mergeCell ref="G3:G4"/>
    <mergeCell ref="A10:B10"/>
    <mergeCell ref="A12:G12"/>
    <mergeCell ref="F14:F15"/>
    <mergeCell ref="G14:G15"/>
    <mergeCell ref="A14:A15"/>
    <mergeCell ref="C14:C15"/>
    <mergeCell ref="D14:D15"/>
    <mergeCell ref="E14:E15"/>
  </mergeCells>
  <printOptions/>
  <pageMargins left="1.5" right="0.19" top="0.5" bottom="0.5" header="0.22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7.57421875" style="1" customWidth="1"/>
    <col min="2" max="2" width="10.57421875" style="1" customWidth="1"/>
    <col min="3" max="3" width="14.28125" style="1" customWidth="1"/>
    <col min="4" max="5" width="14.00390625" style="1" customWidth="1"/>
    <col min="6" max="6" width="12.28125" style="1" customWidth="1"/>
    <col min="7" max="7" width="19.140625" style="1" customWidth="1"/>
    <col min="8" max="8" width="20.00390625" style="1" customWidth="1"/>
    <col min="9" max="9" width="12.8515625" style="1" customWidth="1"/>
    <col min="10" max="16384" width="9.140625" style="1" customWidth="1"/>
  </cols>
  <sheetData>
    <row r="1" spans="1:9" s="45" customFormat="1" ht="37.5" customHeight="1">
      <c r="A1" s="177" t="s">
        <v>123</v>
      </c>
      <c r="B1" s="177"/>
      <c r="C1" s="177"/>
      <c r="D1" s="177"/>
      <c r="E1" s="177"/>
      <c r="F1" s="177"/>
      <c r="G1" s="177"/>
      <c r="H1" s="177"/>
      <c r="I1" s="177"/>
    </row>
    <row r="2" s="45" customFormat="1" ht="48.75" customHeight="1" thickBot="1"/>
    <row r="3" spans="1:9" s="3" customFormat="1" ht="49.5" customHeight="1">
      <c r="A3" s="183" t="s">
        <v>0</v>
      </c>
      <c r="B3" s="182" t="s">
        <v>2</v>
      </c>
      <c r="C3" s="172" t="s">
        <v>44</v>
      </c>
      <c r="D3" s="180"/>
      <c r="E3" s="181"/>
      <c r="F3" s="223" t="s">
        <v>100</v>
      </c>
      <c r="G3" s="172" t="s">
        <v>48</v>
      </c>
      <c r="H3" s="181"/>
      <c r="I3" s="206" t="s">
        <v>10</v>
      </c>
    </row>
    <row r="4" spans="1:9" s="3" customFormat="1" ht="49.5" customHeight="1">
      <c r="A4" s="184"/>
      <c r="B4" s="150"/>
      <c r="C4" s="68" t="s">
        <v>45</v>
      </c>
      <c r="D4" s="68" t="s">
        <v>46</v>
      </c>
      <c r="E4" s="68" t="s">
        <v>47</v>
      </c>
      <c r="F4" s="224"/>
      <c r="G4" s="68" t="s">
        <v>49</v>
      </c>
      <c r="H4" s="69" t="s">
        <v>107</v>
      </c>
      <c r="I4" s="179"/>
    </row>
    <row r="5" spans="1:9" s="45" customFormat="1" ht="49.5" customHeight="1">
      <c r="A5" s="108">
        <v>1</v>
      </c>
      <c r="B5" s="110">
        <v>2016</v>
      </c>
      <c r="C5" s="110">
        <v>1</v>
      </c>
      <c r="D5" s="110">
        <v>3</v>
      </c>
      <c r="E5" s="110">
        <v>103</v>
      </c>
      <c r="F5" s="110" t="s">
        <v>155</v>
      </c>
      <c r="G5" s="126">
        <v>12500000</v>
      </c>
      <c r="H5" s="110">
        <v>143</v>
      </c>
      <c r="I5" s="111"/>
    </row>
    <row r="6" spans="1:9" s="45" customFormat="1" ht="49.5" customHeight="1">
      <c r="A6" s="112">
        <v>2</v>
      </c>
      <c r="B6" s="114">
        <v>2017</v>
      </c>
      <c r="C6" s="114">
        <v>1</v>
      </c>
      <c r="D6" s="114">
        <v>2</v>
      </c>
      <c r="E6" s="114">
        <v>44</v>
      </c>
      <c r="F6" s="114">
        <v>0</v>
      </c>
      <c r="G6" s="127">
        <v>2100000</v>
      </c>
      <c r="H6" s="114">
        <v>143</v>
      </c>
      <c r="I6" s="115"/>
    </row>
    <row r="7" spans="1:9" s="45" customFormat="1" ht="49.5" customHeight="1">
      <c r="A7" s="112">
        <v>3</v>
      </c>
      <c r="B7" s="114">
        <v>2018</v>
      </c>
      <c r="C7" s="114">
        <v>1</v>
      </c>
      <c r="D7" s="114">
        <v>2</v>
      </c>
      <c r="E7" s="114">
        <v>42</v>
      </c>
      <c r="F7" s="114" t="s">
        <v>155</v>
      </c>
      <c r="G7" s="127">
        <v>500000</v>
      </c>
      <c r="H7" s="114">
        <v>203</v>
      </c>
      <c r="I7" s="115"/>
    </row>
    <row r="8" spans="1:9" s="45" customFormat="1" ht="49.5" customHeight="1">
      <c r="A8" s="112">
        <v>4</v>
      </c>
      <c r="B8" s="114">
        <v>2019</v>
      </c>
      <c r="C8" s="114">
        <v>1</v>
      </c>
      <c r="D8" s="114">
        <v>2</v>
      </c>
      <c r="E8" s="114">
        <v>38</v>
      </c>
      <c r="F8" s="114" t="s">
        <v>155</v>
      </c>
      <c r="G8" s="127">
        <v>9370000</v>
      </c>
      <c r="H8" s="114">
        <v>139</v>
      </c>
      <c r="I8" s="115"/>
    </row>
    <row r="9" spans="1:9" s="45" customFormat="1" ht="49.5" customHeight="1">
      <c r="A9" s="117">
        <v>5</v>
      </c>
      <c r="B9" s="119">
        <v>2020</v>
      </c>
      <c r="C9" s="119">
        <v>1</v>
      </c>
      <c r="D9" s="119">
        <v>2</v>
      </c>
      <c r="E9" s="119">
        <v>36</v>
      </c>
      <c r="F9" s="119"/>
      <c r="G9" s="128"/>
      <c r="H9" s="119"/>
      <c r="I9" s="120"/>
    </row>
    <row r="10" spans="1:9" s="3" customFormat="1" ht="49.5" customHeight="1" thickBot="1">
      <c r="A10" s="232" t="s">
        <v>156</v>
      </c>
      <c r="B10" s="233"/>
      <c r="C10" s="233"/>
      <c r="D10" s="233"/>
      <c r="E10" s="234"/>
      <c r="F10" s="49">
        <v>3</v>
      </c>
      <c r="G10" s="129">
        <v>24470000</v>
      </c>
      <c r="H10" s="16">
        <v>628</v>
      </c>
      <c r="I10" s="17"/>
    </row>
  </sheetData>
  <sheetProtection/>
  <mergeCells count="8">
    <mergeCell ref="A10:E10"/>
    <mergeCell ref="F3:F4"/>
    <mergeCell ref="I3:I4"/>
    <mergeCell ref="A1:I1"/>
    <mergeCell ref="B3:B4"/>
    <mergeCell ref="A3:A4"/>
    <mergeCell ref="C3:E3"/>
    <mergeCell ref="G3:H3"/>
  </mergeCells>
  <printOptions/>
  <pageMargins left="1.5" right="0.5" top="1" bottom="0.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2" width="9.140625" style="1" customWidth="1"/>
    <col min="3" max="4" width="24.421875" style="1" customWidth="1"/>
    <col min="5" max="5" width="34.57421875" style="1" customWidth="1"/>
    <col min="6" max="6" width="23.57421875" style="1" customWidth="1"/>
    <col min="7" max="16384" width="9.140625" style="1" customWidth="1"/>
  </cols>
  <sheetData>
    <row r="1" spans="1:6" ht="41.25" customHeight="1">
      <c r="A1" s="154" t="s">
        <v>124</v>
      </c>
      <c r="B1" s="154"/>
      <c r="C1" s="154"/>
      <c r="D1" s="154"/>
      <c r="E1" s="154"/>
      <c r="F1" s="154"/>
    </row>
    <row r="2" ht="41.25" customHeight="1" thickBot="1"/>
    <row r="3" spans="1:6" s="10" customFormat="1" ht="41.25" customHeight="1">
      <c r="A3" s="11" t="s">
        <v>0</v>
      </c>
      <c r="B3" s="12" t="s">
        <v>50</v>
      </c>
      <c r="C3" s="12" t="s">
        <v>53</v>
      </c>
      <c r="D3" s="26" t="s">
        <v>86</v>
      </c>
      <c r="E3" s="26" t="s">
        <v>52</v>
      </c>
      <c r="F3" s="28" t="s">
        <v>77</v>
      </c>
    </row>
    <row r="4" spans="1:6" ht="41.25" customHeight="1">
      <c r="A4" s="108">
        <v>1</v>
      </c>
      <c r="B4" s="110">
        <v>2015</v>
      </c>
      <c r="C4" s="110">
        <v>68</v>
      </c>
      <c r="D4" s="110">
        <v>0</v>
      </c>
      <c r="E4" s="110">
        <v>21</v>
      </c>
      <c r="F4" s="122">
        <v>14000000</v>
      </c>
    </row>
    <row r="5" spans="1:6" ht="41.25" customHeight="1">
      <c r="A5" s="112">
        <v>2</v>
      </c>
      <c r="B5" s="114">
        <v>2016</v>
      </c>
      <c r="C5" s="114">
        <v>79</v>
      </c>
      <c r="D5" s="121">
        <v>0</v>
      </c>
      <c r="E5" s="114">
        <v>30</v>
      </c>
      <c r="F5" s="123">
        <v>11080000</v>
      </c>
    </row>
    <row r="6" spans="1:6" ht="41.25" customHeight="1">
      <c r="A6" s="112">
        <v>3</v>
      </c>
      <c r="B6" s="114">
        <v>2017</v>
      </c>
      <c r="C6" s="114">
        <v>79</v>
      </c>
      <c r="D6" s="114">
        <v>0</v>
      </c>
      <c r="E6" s="114">
        <v>29</v>
      </c>
      <c r="F6" s="123">
        <v>29612000</v>
      </c>
    </row>
    <row r="7" spans="1:6" ht="41.25" customHeight="1">
      <c r="A7" s="112">
        <v>4</v>
      </c>
      <c r="B7" s="114">
        <v>2018</v>
      </c>
      <c r="C7" s="114">
        <v>71</v>
      </c>
      <c r="D7" s="114">
        <v>0</v>
      </c>
      <c r="E7" s="114">
        <v>25</v>
      </c>
      <c r="F7" s="123">
        <v>9086000</v>
      </c>
    </row>
    <row r="8" spans="1:6" ht="41.25" customHeight="1">
      <c r="A8" s="112">
        <v>5</v>
      </c>
      <c r="B8" s="114">
        <v>2019</v>
      </c>
      <c r="C8" s="114">
        <v>67</v>
      </c>
      <c r="D8" s="114">
        <v>0</v>
      </c>
      <c r="E8" s="114">
        <v>22</v>
      </c>
      <c r="F8" s="123">
        <v>27956000</v>
      </c>
    </row>
    <row r="9" spans="1:6" ht="41.25" customHeight="1">
      <c r="A9" s="117">
        <v>6</v>
      </c>
      <c r="B9" s="119">
        <v>2020</v>
      </c>
      <c r="C9" s="119">
        <v>64</v>
      </c>
      <c r="D9" s="119"/>
      <c r="E9" s="119"/>
      <c r="F9" s="124"/>
    </row>
    <row r="10" spans="1:6" s="10" customFormat="1" ht="41.25" customHeight="1" thickBot="1">
      <c r="A10" s="204" t="s">
        <v>51</v>
      </c>
      <c r="B10" s="205"/>
      <c r="C10" s="16"/>
      <c r="D10" s="16"/>
      <c r="E10" s="16">
        <v>127</v>
      </c>
      <c r="F10" s="125">
        <v>91734500</v>
      </c>
    </row>
    <row r="12" s="30" customFormat="1" ht="39" customHeight="1"/>
    <row r="13" s="30" customFormat="1" ht="39" customHeight="1"/>
  </sheetData>
  <sheetProtection/>
  <mergeCells count="2">
    <mergeCell ref="A10:B10"/>
    <mergeCell ref="A1:F1"/>
  </mergeCells>
  <printOptions/>
  <pageMargins left="1.5" right="0.5" top="0.5" bottom="0.5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9.28125" style="1" customWidth="1"/>
    <col min="2" max="2" width="12.140625" style="1" customWidth="1"/>
    <col min="3" max="3" width="21.28125" style="1" customWidth="1"/>
    <col min="4" max="4" width="14.140625" style="1" customWidth="1"/>
    <col min="5" max="5" width="13.8515625" style="1" customWidth="1"/>
    <col min="6" max="6" width="15.7109375" style="1" customWidth="1"/>
    <col min="7" max="7" width="18.140625" style="1" customWidth="1"/>
    <col min="8" max="8" width="21.57421875" style="1" customWidth="1"/>
    <col min="9" max="16384" width="9.140625" style="1" customWidth="1"/>
  </cols>
  <sheetData>
    <row r="1" spans="1:8" ht="24" customHeight="1">
      <c r="A1" s="154" t="s">
        <v>125</v>
      </c>
      <c r="B1" s="154"/>
      <c r="C1" s="154"/>
      <c r="D1" s="154"/>
      <c r="E1" s="154"/>
      <c r="F1" s="154"/>
      <c r="G1" s="154"/>
      <c r="H1" s="154"/>
    </row>
    <row r="2" ht="24" customHeight="1" thickBot="1"/>
    <row r="3" spans="1:8" s="10" customFormat="1" ht="24" customHeight="1">
      <c r="A3" s="183" t="s">
        <v>2</v>
      </c>
      <c r="B3" s="223" t="s">
        <v>59</v>
      </c>
      <c r="C3" s="223" t="s">
        <v>58</v>
      </c>
      <c r="D3" s="172" t="s">
        <v>32</v>
      </c>
      <c r="E3" s="180"/>
      <c r="F3" s="180"/>
      <c r="G3" s="181"/>
      <c r="H3" s="206" t="s">
        <v>10</v>
      </c>
    </row>
    <row r="4" spans="1:8" s="10" customFormat="1" ht="36" customHeight="1">
      <c r="A4" s="184"/>
      <c r="B4" s="150"/>
      <c r="C4" s="150"/>
      <c r="D4" s="27" t="s">
        <v>54</v>
      </c>
      <c r="E4" s="27" t="s">
        <v>55</v>
      </c>
      <c r="F4" s="27" t="s">
        <v>56</v>
      </c>
      <c r="G4" s="27" t="s">
        <v>57</v>
      </c>
      <c r="H4" s="179"/>
    </row>
    <row r="5" spans="1:8" ht="28.5" customHeight="1">
      <c r="A5" s="108">
        <v>2016</v>
      </c>
      <c r="B5" s="110">
        <v>48</v>
      </c>
      <c r="C5" s="130" t="s">
        <v>126</v>
      </c>
      <c r="D5" s="130">
        <v>8</v>
      </c>
      <c r="E5" s="130">
        <v>34</v>
      </c>
      <c r="F5" s="130">
        <v>1</v>
      </c>
      <c r="G5" s="110">
        <v>0</v>
      </c>
      <c r="H5" s="111"/>
    </row>
    <row r="6" spans="1:8" ht="28.5" customHeight="1">
      <c r="A6" s="112">
        <v>2017</v>
      </c>
      <c r="B6" s="114">
        <v>55</v>
      </c>
      <c r="C6" s="131" t="s">
        <v>127</v>
      </c>
      <c r="D6" s="131">
        <v>8</v>
      </c>
      <c r="E6" s="131">
        <v>45</v>
      </c>
      <c r="F6" s="131">
        <v>1</v>
      </c>
      <c r="G6" s="114">
        <v>0</v>
      </c>
      <c r="H6" s="115"/>
    </row>
    <row r="7" spans="1:8" ht="28.5" customHeight="1">
      <c r="A7" s="112">
        <v>2018</v>
      </c>
      <c r="B7" s="114">
        <v>54</v>
      </c>
      <c r="C7" s="131" t="s">
        <v>128</v>
      </c>
      <c r="D7" s="131">
        <v>7</v>
      </c>
      <c r="E7" s="131">
        <v>47</v>
      </c>
      <c r="F7" s="131">
        <v>3</v>
      </c>
      <c r="G7" s="114">
        <v>0</v>
      </c>
      <c r="H7" s="115"/>
    </row>
    <row r="8" spans="1:8" ht="28.5" customHeight="1">
      <c r="A8" s="112">
        <v>2019</v>
      </c>
      <c r="B8" s="114">
        <v>53</v>
      </c>
      <c r="C8" s="114" t="s">
        <v>129</v>
      </c>
      <c r="D8" s="114">
        <v>13</v>
      </c>
      <c r="E8" s="114">
        <v>40</v>
      </c>
      <c r="F8" s="114">
        <v>0</v>
      </c>
      <c r="G8" s="114">
        <v>0</v>
      </c>
      <c r="H8" s="115"/>
    </row>
    <row r="9" spans="1:8" ht="28.5" customHeight="1" thickBot="1">
      <c r="A9" s="132" t="s">
        <v>117</v>
      </c>
      <c r="B9" s="133">
        <v>54</v>
      </c>
      <c r="C9" s="133" t="s">
        <v>130</v>
      </c>
      <c r="D9" s="133" t="s">
        <v>130</v>
      </c>
      <c r="E9" s="133" t="s">
        <v>130</v>
      </c>
      <c r="F9" s="133" t="s">
        <v>130</v>
      </c>
      <c r="G9" s="133" t="s">
        <v>130</v>
      </c>
      <c r="H9" s="134"/>
    </row>
    <row r="10" ht="24" customHeight="1"/>
    <row r="11" spans="1:8" ht="24" customHeight="1">
      <c r="A11" s="154" t="s">
        <v>131</v>
      </c>
      <c r="B11" s="154"/>
      <c r="C11" s="154"/>
      <c r="D11" s="154"/>
      <c r="E11" s="154"/>
      <c r="F11" s="154"/>
      <c r="G11" s="154"/>
      <c r="H11" s="154"/>
    </row>
    <row r="12" ht="24" customHeight="1" thickBot="1"/>
    <row r="13" spans="1:8" s="10" customFormat="1" ht="24" customHeight="1">
      <c r="A13" s="183" t="s">
        <v>2</v>
      </c>
      <c r="B13" s="223" t="s">
        <v>60</v>
      </c>
      <c r="C13" s="223" t="s">
        <v>61</v>
      </c>
      <c r="D13" s="172" t="s">
        <v>32</v>
      </c>
      <c r="E13" s="180"/>
      <c r="F13" s="180"/>
      <c r="G13" s="181"/>
      <c r="H13" s="206" t="s">
        <v>10</v>
      </c>
    </row>
    <row r="14" spans="1:8" s="10" customFormat="1" ht="36.75" customHeight="1">
      <c r="A14" s="184"/>
      <c r="B14" s="150"/>
      <c r="C14" s="150"/>
      <c r="D14" s="27" t="s">
        <v>74</v>
      </c>
      <c r="E14" s="27" t="s">
        <v>62</v>
      </c>
      <c r="F14" s="27" t="s">
        <v>63</v>
      </c>
      <c r="G14" s="27" t="s">
        <v>78</v>
      </c>
      <c r="H14" s="179"/>
    </row>
    <row r="15" spans="1:8" ht="32.25" customHeight="1">
      <c r="A15" s="108">
        <v>2016</v>
      </c>
      <c r="B15" s="110">
        <v>5</v>
      </c>
      <c r="C15" s="110">
        <v>5</v>
      </c>
      <c r="D15" s="110">
        <v>4</v>
      </c>
      <c r="E15" s="110">
        <v>1</v>
      </c>
      <c r="F15" s="110">
        <v>0</v>
      </c>
      <c r="G15" s="110">
        <v>0</v>
      </c>
      <c r="H15" s="135" t="s">
        <v>132</v>
      </c>
    </row>
    <row r="16" spans="1:8" ht="27.75" customHeight="1">
      <c r="A16" s="112">
        <v>2017</v>
      </c>
      <c r="B16" s="114">
        <v>5</v>
      </c>
      <c r="C16" s="114">
        <v>5</v>
      </c>
      <c r="D16" s="114">
        <v>2</v>
      </c>
      <c r="E16" s="114">
        <v>3</v>
      </c>
      <c r="F16" s="114">
        <v>0</v>
      </c>
      <c r="G16" s="114">
        <v>0</v>
      </c>
      <c r="H16" s="115"/>
    </row>
    <row r="17" spans="1:8" ht="27.75" customHeight="1">
      <c r="A17" s="112">
        <v>2018</v>
      </c>
      <c r="B17" s="114">
        <v>5</v>
      </c>
      <c r="C17" s="114">
        <v>5</v>
      </c>
      <c r="D17" s="114">
        <v>0</v>
      </c>
      <c r="E17" s="114">
        <v>4</v>
      </c>
      <c r="F17" s="114">
        <v>1</v>
      </c>
      <c r="G17" s="114">
        <v>0</v>
      </c>
      <c r="H17" s="115"/>
    </row>
    <row r="18" spans="1:8" ht="27.75" customHeight="1">
      <c r="A18" s="112">
        <v>2019</v>
      </c>
      <c r="B18" s="114">
        <v>3</v>
      </c>
      <c r="C18" s="114">
        <v>3</v>
      </c>
      <c r="D18" s="114">
        <v>1</v>
      </c>
      <c r="E18" s="114">
        <v>2</v>
      </c>
      <c r="F18" s="114">
        <v>0</v>
      </c>
      <c r="G18" s="114">
        <v>0</v>
      </c>
      <c r="H18" s="115"/>
    </row>
    <row r="19" spans="1:8" ht="27.75" customHeight="1" thickBot="1">
      <c r="A19" s="132" t="s">
        <v>117</v>
      </c>
      <c r="B19" s="133" t="s">
        <v>130</v>
      </c>
      <c r="C19" s="133" t="s">
        <v>130</v>
      </c>
      <c r="D19" s="133" t="s">
        <v>130</v>
      </c>
      <c r="E19" s="133" t="s">
        <v>130</v>
      </c>
      <c r="F19" s="133" t="s">
        <v>130</v>
      </c>
      <c r="G19" s="133" t="s">
        <v>130</v>
      </c>
      <c r="H19" s="134"/>
    </row>
  </sheetData>
  <sheetProtection/>
  <mergeCells count="12">
    <mergeCell ref="H3:H4"/>
    <mergeCell ref="A1:H1"/>
    <mergeCell ref="D3:G3"/>
    <mergeCell ref="C3:C4"/>
    <mergeCell ref="B3:B4"/>
    <mergeCell ref="A3:A4"/>
    <mergeCell ref="A11:H11"/>
    <mergeCell ref="A13:A14"/>
    <mergeCell ref="B13:B14"/>
    <mergeCell ref="C13:C14"/>
    <mergeCell ref="D13:G13"/>
    <mergeCell ref="H13:H14"/>
  </mergeCells>
  <printOptions/>
  <pageMargins left="1.5" right="0.5" top="0.5" bottom="0.5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57421875" style="30" customWidth="1"/>
    <col min="2" max="2" width="8.7109375" style="30" customWidth="1"/>
    <col min="3" max="3" width="28.8515625" style="30" customWidth="1"/>
    <col min="4" max="4" width="22.7109375" style="30" customWidth="1"/>
    <col min="5" max="5" width="14.28125" style="30" customWidth="1"/>
    <col min="6" max="16384" width="9.140625" style="30" customWidth="1"/>
  </cols>
  <sheetData>
    <row r="1" spans="2:5" ht="39" customHeight="1">
      <c r="B1" s="211" t="s">
        <v>133</v>
      </c>
      <c r="C1" s="177"/>
      <c r="D1" s="177"/>
      <c r="E1" s="177"/>
    </row>
    <row r="2" ht="39" customHeight="1" thickBot="1"/>
    <row r="3" spans="1:5" s="31" customFormat="1" ht="61.5" customHeight="1">
      <c r="A3" s="11" t="s">
        <v>0</v>
      </c>
      <c r="B3" s="50" t="s">
        <v>2</v>
      </c>
      <c r="C3" s="26" t="s">
        <v>87</v>
      </c>
      <c r="D3" s="26" t="s">
        <v>75</v>
      </c>
      <c r="E3" s="13" t="s">
        <v>10</v>
      </c>
    </row>
    <row r="4" spans="1:5" ht="61.5" customHeight="1">
      <c r="A4" s="108">
        <v>1</v>
      </c>
      <c r="B4" s="110">
        <v>2015</v>
      </c>
      <c r="C4" s="110">
        <v>8</v>
      </c>
      <c r="D4" s="110">
        <v>1</v>
      </c>
      <c r="E4" s="111"/>
    </row>
    <row r="5" spans="1:5" ht="61.5" customHeight="1">
      <c r="A5" s="112">
        <v>2</v>
      </c>
      <c r="B5" s="114">
        <v>2016</v>
      </c>
      <c r="C5" s="114">
        <v>5</v>
      </c>
      <c r="D5" s="114">
        <v>9</v>
      </c>
      <c r="E5" s="115"/>
    </row>
    <row r="6" spans="1:5" ht="61.5" customHeight="1">
      <c r="A6" s="112">
        <v>3</v>
      </c>
      <c r="B6" s="114">
        <v>2017</v>
      </c>
      <c r="C6" s="114">
        <v>6</v>
      </c>
      <c r="D6" s="114">
        <v>3</v>
      </c>
      <c r="E6" s="115"/>
    </row>
    <row r="7" spans="1:5" ht="61.5" customHeight="1">
      <c r="A7" s="112">
        <v>4</v>
      </c>
      <c r="B7" s="114">
        <v>2018</v>
      </c>
      <c r="C7" s="114">
        <v>2</v>
      </c>
      <c r="D7" s="114">
        <v>2</v>
      </c>
      <c r="E7" s="115"/>
    </row>
    <row r="8" spans="1:5" ht="61.5" customHeight="1">
      <c r="A8" s="112">
        <v>5</v>
      </c>
      <c r="B8" s="114">
        <v>2019</v>
      </c>
      <c r="C8" s="114">
        <v>0</v>
      </c>
      <c r="D8" s="114">
        <v>1</v>
      </c>
      <c r="E8" s="115"/>
    </row>
    <row r="9" spans="1:5" ht="61.5" customHeight="1">
      <c r="A9" s="117">
        <v>6</v>
      </c>
      <c r="B9" s="136" t="s">
        <v>117</v>
      </c>
      <c r="C9" s="119"/>
      <c r="D9" s="119">
        <v>2</v>
      </c>
      <c r="E9" s="120"/>
    </row>
    <row r="10" spans="1:5" s="31" customFormat="1" ht="61.5" customHeight="1" thickBot="1">
      <c r="A10" s="204" t="s">
        <v>64</v>
      </c>
      <c r="B10" s="205"/>
      <c r="C10" s="16">
        <f>SUM(C4:C9)</f>
        <v>21</v>
      </c>
      <c r="D10" s="16">
        <f>SUM(D4:D9)</f>
        <v>18</v>
      </c>
      <c r="E10" s="17"/>
    </row>
    <row r="11" ht="39" customHeight="1"/>
    <row r="12" ht="39" customHeight="1"/>
  </sheetData>
  <sheetProtection/>
  <mergeCells count="2">
    <mergeCell ref="B1:E1"/>
    <mergeCell ref="A10:B10"/>
  </mergeCells>
  <printOptions/>
  <pageMargins left="1.5" right="0.5" top="1" bottom="0.5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1" customWidth="1"/>
    <col min="2" max="2" width="17.57421875" style="1" customWidth="1"/>
    <col min="3" max="3" width="12.00390625" style="1" customWidth="1"/>
    <col min="4" max="4" width="19.57421875" style="1" customWidth="1"/>
    <col min="5" max="5" width="18.7109375" style="1" customWidth="1"/>
    <col min="6" max="6" width="20.7109375" style="1" customWidth="1"/>
    <col min="7" max="7" width="9.140625" style="1" customWidth="1"/>
    <col min="8" max="8" width="15.8515625" style="1" customWidth="1"/>
    <col min="9" max="9" width="26.421875" style="1" customWidth="1"/>
    <col min="10" max="16384" width="9.140625" style="1" customWidth="1"/>
  </cols>
  <sheetData>
    <row r="1" spans="1:6" ht="45" customHeight="1">
      <c r="A1" s="153" t="s">
        <v>166</v>
      </c>
      <c r="B1" s="154"/>
      <c r="C1" s="154"/>
      <c r="D1" s="154"/>
      <c r="E1" s="154"/>
      <c r="F1" s="154"/>
    </row>
    <row r="2" ht="26.25" customHeight="1"/>
    <row r="3" spans="1:6" ht="61.5" customHeight="1">
      <c r="A3" s="219" t="s">
        <v>0</v>
      </c>
      <c r="B3" s="56" t="s">
        <v>79</v>
      </c>
      <c r="C3" s="235" t="s">
        <v>134</v>
      </c>
      <c r="D3" s="235"/>
      <c r="E3" s="236" t="s">
        <v>135</v>
      </c>
      <c r="F3" s="237"/>
    </row>
    <row r="4" spans="1:6" ht="61.5" customHeight="1">
      <c r="A4" s="219"/>
      <c r="B4" s="70" t="s">
        <v>136</v>
      </c>
      <c r="C4" s="27" t="s">
        <v>137</v>
      </c>
      <c r="D4" s="27" t="s">
        <v>138</v>
      </c>
      <c r="E4" s="5" t="s">
        <v>137</v>
      </c>
      <c r="F4" s="27" t="s">
        <v>138</v>
      </c>
    </row>
    <row r="5" spans="1:8" ht="46.5" customHeight="1">
      <c r="A5" s="110">
        <v>1</v>
      </c>
      <c r="B5" s="137">
        <v>2016</v>
      </c>
      <c r="C5" s="96">
        <v>15615</v>
      </c>
      <c r="D5" s="126">
        <v>1669474000</v>
      </c>
      <c r="E5" s="110">
        <v>344</v>
      </c>
      <c r="F5" s="126">
        <v>756800000</v>
      </c>
      <c r="H5" s="71"/>
    </row>
    <row r="6" spans="1:8" ht="46.5" customHeight="1">
      <c r="A6" s="114">
        <v>2</v>
      </c>
      <c r="B6" s="138">
        <v>2017</v>
      </c>
      <c r="C6" s="98">
        <v>8915</v>
      </c>
      <c r="D6" s="127">
        <v>1011747300</v>
      </c>
      <c r="E6" s="114">
        <v>211</v>
      </c>
      <c r="F6" s="127">
        <v>358700000</v>
      </c>
      <c r="H6" s="71"/>
    </row>
    <row r="7" spans="1:6" ht="46.5" customHeight="1">
      <c r="A7" s="114">
        <v>3</v>
      </c>
      <c r="B7" s="138">
        <v>2018</v>
      </c>
      <c r="C7" s="114">
        <v>788</v>
      </c>
      <c r="D7" s="127">
        <v>114260000</v>
      </c>
      <c r="E7" s="238" t="s">
        <v>139</v>
      </c>
      <c r="F7" s="238"/>
    </row>
    <row r="8" spans="1:8" ht="46.5" customHeight="1">
      <c r="A8" s="119">
        <v>4</v>
      </c>
      <c r="B8" s="139">
        <v>2019</v>
      </c>
      <c r="C8" s="119">
        <v>852</v>
      </c>
      <c r="D8" s="140">
        <v>128190000</v>
      </c>
      <c r="E8" s="119">
        <v>418</v>
      </c>
      <c r="F8" s="140">
        <v>1086800000</v>
      </c>
      <c r="H8" s="71"/>
    </row>
    <row r="9" spans="1:6" ht="46.5" customHeight="1">
      <c r="A9" s="219" t="s">
        <v>51</v>
      </c>
      <c r="B9" s="219"/>
      <c r="C9" s="72">
        <f>SUM(C5:C8)</f>
        <v>26170</v>
      </c>
      <c r="D9" s="72">
        <f>SUM(D5:D8)</f>
        <v>2923671300</v>
      </c>
      <c r="E9" s="5">
        <f>E5+E6+E8</f>
        <v>973</v>
      </c>
      <c r="F9" s="73">
        <f>F5+F6+F8</f>
        <v>2202300000</v>
      </c>
    </row>
  </sheetData>
  <sheetProtection/>
  <mergeCells count="6">
    <mergeCell ref="A1:F1"/>
    <mergeCell ref="A3:A4"/>
    <mergeCell ref="C3:D3"/>
    <mergeCell ref="E3:F3"/>
    <mergeCell ref="E7:F7"/>
    <mergeCell ref="A9:B9"/>
  </mergeCells>
  <printOptions/>
  <pageMargins left="0.7" right="0.28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7.00390625" style="1" customWidth="1"/>
    <col min="2" max="2" width="10.00390625" style="1" customWidth="1"/>
    <col min="3" max="6" width="8.57421875" style="1" customWidth="1"/>
    <col min="7" max="7" width="9.28125" style="1" customWidth="1"/>
    <col min="8" max="8" width="8.57421875" style="1" customWidth="1"/>
    <col min="9" max="9" width="9.57421875" style="1" customWidth="1"/>
    <col min="10" max="12" width="8.57421875" style="1" customWidth="1"/>
    <col min="13" max="13" width="9.8515625" style="1" customWidth="1"/>
    <col min="14" max="14" width="8.57421875" style="1" customWidth="1"/>
    <col min="15" max="15" width="9.421875" style="1" customWidth="1"/>
    <col min="16" max="16384" width="9.140625" style="1" customWidth="1"/>
  </cols>
  <sheetData>
    <row r="1" spans="1:2" ht="18.75">
      <c r="A1" s="155" t="s">
        <v>153</v>
      </c>
      <c r="B1" s="155"/>
    </row>
    <row r="2" spans="1:15" ht="18.75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ht="35.25" customHeight="1">
      <c r="A4" s="156" t="s">
        <v>141</v>
      </c>
      <c r="B4" s="156" t="s">
        <v>142</v>
      </c>
      <c r="C4" s="157" t="s">
        <v>143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 t="s">
        <v>10</v>
      </c>
    </row>
    <row r="5" spans="1:15" ht="35.25" customHeight="1">
      <c r="A5" s="156"/>
      <c r="B5" s="156"/>
      <c r="C5" s="74" t="s">
        <v>144</v>
      </c>
      <c r="D5" s="74" t="s">
        <v>96</v>
      </c>
      <c r="E5" s="74" t="s">
        <v>97</v>
      </c>
      <c r="F5" s="74" t="s">
        <v>96</v>
      </c>
      <c r="G5" s="74" t="s">
        <v>98</v>
      </c>
      <c r="H5" s="74" t="s">
        <v>96</v>
      </c>
      <c r="I5" s="74" t="s">
        <v>145</v>
      </c>
      <c r="J5" s="74" t="s">
        <v>96</v>
      </c>
      <c r="K5" s="74" t="s">
        <v>99</v>
      </c>
      <c r="L5" s="74" t="s">
        <v>96</v>
      </c>
      <c r="M5" s="74" t="s">
        <v>146</v>
      </c>
      <c r="N5" s="74" t="s">
        <v>96</v>
      </c>
      <c r="O5" s="157"/>
    </row>
    <row r="6" spans="1:16" ht="35.25" customHeight="1">
      <c r="A6" s="78" t="s">
        <v>147</v>
      </c>
      <c r="B6" s="104">
        <f>SUM(C6,E6,G6,I6,K6,M6)</f>
        <v>9304</v>
      </c>
      <c r="C6" s="78">
        <v>0</v>
      </c>
      <c r="D6" s="78">
        <v>0</v>
      </c>
      <c r="E6" s="78">
        <v>310</v>
      </c>
      <c r="F6" s="79">
        <f>E6*100/B6</f>
        <v>3.3319002579535684</v>
      </c>
      <c r="G6" s="78">
        <v>4907</v>
      </c>
      <c r="H6" s="79">
        <f>G6*100/B6</f>
        <v>52.74075666380052</v>
      </c>
      <c r="I6" s="78">
        <v>3323</v>
      </c>
      <c r="J6" s="79">
        <f>I6*100/B6</f>
        <v>35.7158211521926</v>
      </c>
      <c r="K6" s="78">
        <v>170</v>
      </c>
      <c r="L6" s="79">
        <f>K6*100/B6</f>
        <v>1.827171109200344</v>
      </c>
      <c r="M6" s="78">
        <v>594</v>
      </c>
      <c r="N6" s="79">
        <f>M6*100/B6</f>
        <v>6.384350816852966</v>
      </c>
      <c r="O6" s="75"/>
      <c r="P6" s="80"/>
    </row>
    <row r="7" spans="1:17" ht="35.25" customHeight="1">
      <c r="A7" s="81" t="s">
        <v>148</v>
      </c>
      <c r="B7" s="105">
        <f>SUM(C7,E7,G7,I7,K7,M7)</f>
        <v>7127</v>
      </c>
      <c r="C7" s="81">
        <v>0</v>
      </c>
      <c r="D7" s="81">
        <v>0</v>
      </c>
      <c r="E7" s="81">
        <v>131</v>
      </c>
      <c r="F7" s="79">
        <f>E7*100/B7</f>
        <v>1.8380805387961274</v>
      </c>
      <c r="G7" s="81">
        <v>2986</v>
      </c>
      <c r="H7" s="79">
        <f>G7*100/B7</f>
        <v>41.89701136523081</v>
      </c>
      <c r="I7" s="81">
        <v>2811</v>
      </c>
      <c r="J7" s="79">
        <f>I7*100/B7</f>
        <v>39.441560263785604</v>
      </c>
      <c r="K7" s="81">
        <v>217</v>
      </c>
      <c r="L7" s="79">
        <f>K7*100/B7</f>
        <v>3.0447593657920584</v>
      </c>
      <c r="M7" s="81">
        <v>982</v>
      </c>
      <c r="N7" s="79">
        <f>M7*100/B7</f>
        <v>13.778588466395398</v>
      </c>
      <c r="O7" s="76"/>
      <c r="P7" s="80"/>
      <c r="Q7" s="80"/>
    </row>
    <row r="8" spans="1:16" ht="35.25" customHeight="1">
      <c r="A8" s="81" t="s">
        <v>149</v>
      </c>
      <c r="B8" s="105">
        <v>7504</v>
      </c>
      <c r="C8" s="81">
        <v>0</v>
      </c>
      <c r="D8" s="81">
        <v>0</v>
      </c>
      <c r="E8" s="81">
        <v>375</v>
      </c>
      <c r="F8" s="79">
        <f>E8*100/B8</f>
        <v>4.997334754797441</v>
      </c>
      <c r="G8" s="81">
        <v>3344</v>
      </c>
      <c r="H8" s="79">
        <f>G8*100/B8</f>
        <v>44.562899786780385</v>
      </c>
      <c r="I8" s="81">
        <v>2612</v>
      </c>
      <c r="J8" s="79">
        <f>I8*100/B8</f>
        <v>34.808102345415776</v>
      </c>
      <c r="K8" s="81">
        <v>141</v>
      </c>
      <c r="L8" s="79">
        <f>K8*100/B8</f>
        <v>1.878997867803838</v>
      </c>
      <c r="M8" s="81">
        <v>1032</v>
      </c>
      <c r="N8" s="79">
        <f>M8*100/B8</f>
        <v>13.752665245202559</v>
      </c>
      <c r="O8" s="76"/>
      <c r="P8" s="80"/>
    </row>
    <row r="9" spans="1:16" ht="35.25" customHeight="1">
      <c r="A9" s="81" t="s">
        <v>150</v>
      </c>
      <c r="B9" s="105">
        <v>6431</v>
      </c>
      <c r="C9" s="81">
        <v>0</v>
      </c>
      <c r="D9" s="81">
        <v>0</v>
      </c>
      <c r="E9" s="81">
        <v>562</v>
      </c>
      <c r="F9" s="79">
        <f>E9*100/B9</f>
        <v>8.738920852122531</v>
      </c>
      <c r="G9" s="81">
        <v>3949</v>
      </c>
      <c r="H9" s="79">
        <f>G9*100/B9</f>
        <v>61.40569118333074</v>
      </c>
      <c r="I9" s="81">
        <v>1753</v>
      </c>
      <c r="J9" s="79">
        <f>I9*100/B9</f>
        <v>27.258591198880424</v>
      </c>
      <c r="K9" s="81">
        <v>43</v>
      </c>
      <c r="L9" s="79">
        <f>K9*100/B9</f>
        <v>0.6686362929559944</v>
      </c>
      <c r="M9" s="81">
        <v>124</v>
      </c>
      <c r="N9" s="79">
        <f>M9*100/B9</f>
        <v>1.9281604727103094</v>
      </c>
      <c r="O9" s="76"/>
      <c r="P9" s="80"/>
    </row>
    <row r="10" spans="1:16" ht="35.25" customHeight="1">
      <c r="A10" s="101" t="s">
        <v>151</v>
      </c>
      <c r="B10" s="106">
        <f>SUM(C10,E10,G10,I10,K10,M10)</f>
        <v>3144</v>
      </c>
      <c r="C10" s="101">
        <v>0</v>
      </c>
      <c r="D10" s="101">
        <v>0</v>
      </c>
      <c r="E10" s="101">
        <v>359</v>
      </c>
      <c r="F10" s="102">
        <f>E10*100/B10</f>
        <v>11.41857506361323</v>
      </c>
      <c r="G10" s="101">
        <v>1695</v>
      </c>
      <c r="H10" s="102">
        <f>G10*100/B10</f>
        <v>53.912213740458014</v>
      </c>
      <c r="I10" s="101">
        <v>808</v>
      </c>
      <c r="J10" s="102">
        <f>I10*100/B10</f>
        <v>25.699745547073793</v>
      </c>
      <c r="K10" s="101">
        <v>29</v>
      </c>
      <c r="L10" s="102">
        <f>K10*100/B10</f>
        <v>0.9223918575063613</v>
      </c>
      <c r="M10" s="101">
        <v>253</v>
      </c>
      <c r="N10" s="102">
        <f>M10*100/B10</f>
        <v>8.0470737913486</v>
      </c>
      <c r="O10" s="103"/>
      <c r="P10" s="80"/>
    </row>
    <row r="11" spans="1:15" ht="35.25" customHeight="1">
      <c r="A11" s="92" t="s">
        <v>51</v>
      </c>
      <c r="B11" s="107">
        <f>SUM(B6:B10)</f>
        <v>33510</v>
      </c>
      <c r="C11" s="107">
        <f>SUM(C6:C10)</f>
        <v>0</v>
      </c>
      <c r="D11" s="92"/>
      <c r="E11" s="107">
        <f>SUM(E6:E10)</f>
        <v>1737</v>
      </c>
      <c r="F11" s="92"/>
      <c r="G11" s="107">
        <f>SUM(G6:G10)</f>
        <v>16881</v>
      </c>
      <c r="H11" s="92"/>
      <c r="I11" s="107">
        <f>SUM(I6:I10)</f>
        <v>11307</v>
      </c>
      <c r="J11" s="92"/>
      <c r="K11" s="107">
        <f>SUM(K6:K10)</f>
        <v>600</v>
      </c>
      <c r="L11" s="92"/>
      <c r="M11" s="107">
        <f>SUM(M6:M10)</f>
        <v>2985</v>
      </c>
      <c r="N11" s="92"/>
      <c r="O11" s="92"/>
    </row>
  </sheetData>
  <sheetProtection/>
  <mergeCells count="6">
    <mergeCell ref="A1:B1"/>
    <mergeCell ref="A2:O2"/>
    <mergeCell ref="A4:A5"/>
    <mergeCell ref="B4:B5"/>
    <mergeCell ref="C4:N4"/>
    <mergeCell ref="O4:O5"/>
  </mergeCells>
  <printOptions/>
  <pageMargins left="0.57" right="0.2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7.8515625" style="1" customWidth="1"/>
    <col min="2" max="2" width="10.00390625" style="1" customWidth="1"/>
    <col min="3" max="3" width="8.7109375" style="1" customWidth="1"/>
    <col min="4" max="12" width="8.57421875" style="1" customWidth="1"/>
    <col min="13" max="13" width="9.421875" style="1" customWidth="1"/>
    <col min="14" max="14" width="8.57421875" style="1" customWidth="1"/>
    <col min="15" max="15" width="8.8515625" style="1" customWidth="1"/>
    <col min="16" max="16384" width="9.140625" style="1" customWidth="1"/>
  </cols>
  <sheetData>
    <row r="1" spans="1:2" ht="18.75">
      <c r="A1" s="155" t="s">
        <v>154</v>
      </c>
      <c r="B1" s="155"/>
    </row>
    <row r="2" spans="1:15" ht="24.75" customHeight="1">
      <c r="A2" s="158" t="s">
        <v>152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4" spans="1:15" ht="35.25" customHeight="1">
      <c r="A4" s="156" t="s">
        <v>141</v>
      </c>
      <c r="B4" s="156" t="s">
        <v>142</v>
      </c>
      <c r="C4" s="157" t="s">
        <v>143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9" t="s">
        <v>10</v>
      </c>
    </row>
    <row r="5" spans="1:15" ht="35.25" customHeight="1">
      <c r="A5" s="156"/>
      <c r="B5" s="156"/>
      <c r="C5" s="74" t="s">
        <v>144</v>
      </c>
      <c r="D5" s="74" t="s">
        <v>96</v>
      </c>
      <c r="E5" s="74" t="s">
        <v>97</v>
      </c>
      <c r="F5" s="74" t="s">
        <v>96</v>
      </c>
      <c r="G5" s="74" t="s">
        <v>98</v>
      </c>
      <c r="H5" s="74" t="s">
        <v>96</v>
      </c>
      <c r="I5" s="74" t="s">
        <v>145</v>
      </c>
      <c r="J5" s="74" t="s">
        <v>96</v>
      </c>
      <c r="K5" s="74" t="s">
        <v>99</v>
      </c>
      <c r="L5" s="74" t="s">
        <v>96</v>
      </c>
      <c r="M5" s="74" t="s">
        <v>146</v>
      </c>
      <c r="N5" s="74" t="s">
        <v>96</v>
      </c>
      <c r="O5" s="159"/>
    </row>
    <row r="6" spans="1:16" ht="35.25" customHeight="1">
      <c r="A6" s="83" t="s">
        <v>147</v>
      </c>
      <c r="B6" s="83">
        <v>9304</v>
      </c>
      <c r="C6" s="83">
        <v>310</v>
      </c>
      <c r="D6" s="84">
        <f>C6*100/B6</f>
        <v>3.3319002579535684</v>
      </c>
      <c r="E6" s="83">
        <v>5239</v>
      </c>
      <c r="F6" s="84">
        <f>E6*100/B6</f>
        <v>56.309114359415304</v>
      </c>
      <c r="G6" s="83">
        <f>3323-323</f>
        <v>3000</v>
      </c>
      <c r="H6" s="84">
        <f>G6*100/B6</f>
        <v>32.24419604471195</v>
      </c>
      <c r="I6" s="83">
        <v>161</v>
      </c>
      <c r="J6" s="84">
        <f>I6*100/B6</f>
        <v>1.730438521066208</v>
      </c>
      <c r="K6" s="83">
        <v>475</v>
      </c>
      <c r="L6" s="84">
        <f>K6*100/B6</f>
        <v>5.105331040412726</v>
      </c>
      <c r="M6" s="83">
        <v>119</v>
      </c>
      <c r="N6" s="84">
        <f>M6*100/B6</f>
        <v>1.2790197764402407</v>
      </c>
      <c r="O6" s="85"/>
      <c r="P6" s="80"/>
    </row>
    <row r="7" spans="1:16" ht="35.25" customHeight="1">
      <c r="A7" s="86" t="s">
        <v>148</v>
      </c>
      <c r="B7" s="86">
        <v>7127</v>
      </c>
      <c r="C7" s="86">
        <v>131</v>
      </c>
      <c r="D7" s="87">
        <f>C7*100/B7</f>
        <v>1.8380805387961274</v>
      </c>
      <c r="E7" s="86">
        <v>3267</v>
      </c>
      <c r="F7" s="87">
        <f>E7*100/B7</f>
        <v>45.83976427669426</v>
      </c>
      <c r="G7" s="86">
        <f>2811-281</f>
        <v>2530</v>
      </c>
      <c r="H7" s="87">
        <f>G7*100/B7</f>
        <v>35.49880735232215</v>
      </c>
      <c r="I7" s="86">
        <v>217</v>
      </c>
      <c r="J7" s="87">
        <f>I7*100/B7</f>
        <v>3.0447593657920584</v>
      </c>
      <c r="K7" s="86">
        <v>815</v>
      </c>
      <c r="L7" s="87">
        <f>K7*100/B7</f>
        <v>11.435386558159113</v>
      </c>
      <c r="M7" s="86">
        <v>167</v>
      </c>
      <c r="N7" s="87">
        <f>M7*100/B7</f>
        <v>2.3432019082362845</v>
      </c>
      <c r="O7" s="88"/>
      <c r="P7" s="80"/>
    </row>
    <row r="8" spans="1:16" ht="35.25" customHeight="1">
      <c r="A8" s="86" t="s">
        <v>149</v>
      </c>
      <c r="B8" s="86">
        <v>7504</v>
      </c>
      <c r="C8" s="86">
        <v>375</v>
      </c>
      <c r="D8" s="87">
        <f>C8*100/B8</f>
        <v>4.997334754797441</v>
      </c>
      <c r="E8" s="86">
        <v>3010</v>
      </c>
      <c r="F8" s="87">
        <f>E8*100/B8</f>
        <v>40.11194029850746</v>
      </c>
      <c r="G8" s="86">
        <f>2612+334</f>
        <v>2946</v>
      </c>
      <c r="H8" s="87">
        <f>G8*100/B8</f>
        <v>39.2590618336887</v>
      </c>
      <c r="I8" s="86">
        <v>465</v>
      </c>
      <c r="J8" s="87">
        <f>I8*100/B8</f>
        <v>6.196695095948828</v>
      </c>
      <c r="K8" s="86">
        <v>332</v>
      </c>
      <c r="L8" s="87">
        <f>K8*100/B8</f>
        <v>4.424307036247335</v>
      </c>
      <c r="M8" s="86">
        <v>376</v>
      </c>
      <c r="N8" s="87">
        <f>M8*100/B8</f>
        <v>5.0106609808102345</v>
      </c>
      <c r="O8" s="88"/>
      <c r="P8" s="80"/>
    </row>
    <row r="9" spans="1:16" ht="35.25" customHeight="1">
      <c r="A9" s="86" t="s">
        <v>150</v>
      </c>
      <c r="B9" s="86">
        <v>6431</v>
      </c>
      <c r="C9" s="86">
        <v>468</v>
      </c>
      <c r="D9" s="87">
        <f>C9*100/B9</f>
        <v>7.277250816358265</v>
      </c>
      <c r="E9" s="86">
        <v>2739</v>
      </c>
      <c r="F9" s="87">
        <f>E9*100/B9</f>
        <v>42.59057689317369</v>
      </c>
      <c r="G9" s="86">
        <v>2713</v>
      </c>
      <c r="H9" s="87">
        <f>G9*100/B9</f>
        <v>42.186285181153785</v>
      </c>
      <c r="I9" s="86">
        <v>398</v>
      </c>
      <c r="J9" s="87">
        <f>I9*100/B9</f>
        <v>6.188773130150832</v>
      </c>
      <c r="K9" s="86">
        <v>90</v>
      </c>
      <c r="L9" s="87">
        <f>K9*100/B9</f>
        <v>1.3994713108381278</v>
      </c>
      <c r="M9" s="86">
        <v>23</v>
      </c>
      <c r="N9" s="87">
        <f>M9*100/B9</f>
        <v>0.35764266832529934</v>
      </c>
      <c r="O9" s="88"/>
      <c r="P9" s="80"/>
    </row>
    <row r="10" spans="1:16" ht="35.25" customHeight="1">
      <c r="A10" s="89" t="s">
        <v>151</v>
      </c>
      <c r="B10" s="89">
        <v>3144</v>
      </c>
      <c r="C10" s="89">
        <v>359</v>
      </c>
      <c r="D10" s="90">
        <f>C10*100/B10</f>
        <v>11.41857506361323</v>
      </c>
      <c r="E10" s="89">
        <v>1695</v>
      </c>
      <c r="F10" s="90">
        <f>E10*100/B10</f>
        <v>53.912213740458014</v>
      </c>
      <c r="G10" s="89">
        <f>808-80</f>
        <v>728</v>
      </c>
      <c r="H10" s="90">
        <f>G10*100/B10</f>
        <v>23.155216284987276</v>
      </c>
      <c r="I10" s="89">
        <v>202</v>
      </c>
      <c r="J10" s="90">
        <f>I10*100/B10</f>
        <v>6.424936386768448</v>
      </c>
      <c r="K10" s="89">
        <v>109</v>
      </c>
      <c r="L10" s="90">
        <f>K10*100/B10</f>
        <v>3.4669211195928753</v>
      </c>
      <c r="M10" s="89">
        <v>51</v>
      </c>
      <c r="N10" s="90">
        <f>M10*100/B10</f>
        <v>1.6221374045801527</v>
      </c>
      <c r="O10" s="91"/>
      <c r="P10" s="80"/>
    </row>
    <row r="11" spans="1:15" ht="35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</sheetData>
  <sheetProtection/>
  <mergeCells count="6">
    <mergeCell ref="A4:A5"/>
    <mergeCell ref="A1:B1"/>
    <mergeCell ref="A2:O2"/>
    <mergeCell ref="B4:B5"/>
    <mergeCell ref="C4:N4"/>
    <mergeCell ref="O4:O5"/>
  </mergeCells>
  <printOptions/>
  <pageMargins left="0.7" right="0.2" top="0.5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0">
      <selection activeCell="A14" sqref="A14:IV14"/>
    </sheetView>
  </sheetViews>
  <sheetFormatPr defaultColWidth="9.140625" defaultRowHeight="12.75"/>
  <cols>
    <col min="1" max="1" width="8.140625" style="2" customWidth="1"/>
    <col min="2" max="2" width="27.7109375" style="1" customWidth="1"/>
    <col min="3" max="7" width="13.00390625" style="1" customWidth="1"/>
    <col min="8" max="8" width="15.00390625" style="1" customWidth="1"/>
    <col min="9" max="16384" width="9.140625" style="1" customWidth="1"/>
  </cols>
  <sheetData>
    <row r="1" spans="1:8" ht="43.5" customHeight="1">
      <c r="A1" s="169" t="s">
        <v>114</v>
      </c>
      <c r="B1" s="169"/>
      <c r="C1" s="169"/>
      <c r="D1" s="169"/>
      <c r="E1" s="169"/>
      <c r="F1" s="169"/>
      <c r="G1" s="169"/>
      <c r="H1" s="169"/>
    </row>
    <row r="2" spans="1:8" ht="30" customHeight="1" thickBot="1">
      <c r="A2" s="58"/>
      <c r="B2" s="58"/>
      <c r="C2" s="58"/>
      <c r="D2" s="58"/>
      <c r="E2" s="58"/>
      <c r="F2" s="58"/>
      <c r="G2" s="58"/>
      <c r="H2" s="58"/>
    </row>
    <row r="3" spans="1:8" ht="39" customHeight="1">
      <c r="A3" s="11" t="s">
        <v>101</v>
      </c>
      <c r="B3" s="12" t="s">
        <v>50</v>
      </c>
      <c r="C3" s="170" t="s">
        <v>103</v>
      </c>
      <c r="D3" s="171"/>
      <c r="E3" s="170" t="s">
        <v>102</v>
      </c>
      <c r="F3" s="171"/>
      <c r="G3" s="172" t="s">
        <v>28</v>
      </c>
      <c r="H3" s="173"/>
    </row>
    <row r="4" spans="1:8" ht="30" customHeight="1">
      <c r="A4" s="95">
        <v>1</v>
      </c>
      <c r="B4" s="96">
        <v>2016</v>
      </c>
      <c r="C4" s="174">
        <v>6538</v>
      </c>
      <c r="D4" s="174"/>
      <c r="E4" s="174">
        <v>1089</v>
      </c>
      <c r="F4" s="174"/>
      <c r="G4" s="175">
        <f>C4+E4</f>
        <v>7627</v>
      </c>
      <c r="H4" s="176"/>
    </row>
    <row r="5" spans="1:8" ht="30" customHeight="1">
      <c r="A5" s="97">
        <v>2</v>
      </c>
      <c r="B5" s="98">
        <v>2017</v>
      </c>
      <c r="C5" s="163">
        <v>6931</v>
      </c>
      <c r="D5" s="163"/>
      <c r="E5" s="163">
        <v>1101</v>
      </c>
      <c r="F5" s="163"/>
      <c r="G5" s="164">
        <f>C5+E5</f>
        <v>8032</v>
      </c>
      <c r="H5" s="165"/>
    </row>
    <row r="6" spans="1:8" ht="30" customHeight="1">
      <c r="A6" s="97">
        <v>3</v>
      </c>
      <c r="B6" s="98">
        <v>2018</v>
      </c>
      <c r="C6" s="163">
        <v>5714</v>
      </c>
      <c r="D6" s="163"/>
      <c r="E6" s="163">
        <v>1165</v>
      </c>
      <c r="F6" s="163"/>
      <c r="G6" s="164">
        <f>C6+E6</f>
        <v>6879</v>
      </c>
      <c r="H6" s="165"/>
    </row>
    <row r="7" spans="1:8" ht="30" customHeight="1">
      <c r="A7" s="99">
        <v>4</v>
      </c>
      <c r="B7" s="100">
        <v>2019</v>
      </c>
      <c r="C7" s="166">
        <v>6025</v>
      </c>
      <c r="D7" s="166"/>
      <c r="E7" s="166">
        <v>267</v>
      </c>
      <c r="F7" s="166"/>
      <c r="G7" s="167">
        <f>C7+E7</f>
        <v>6292</v>
      </c>
      <c r="H7" s="168"/>
    </row>
    <row r="8" spans="1:8" s="10" customFormat="1" ht="30" customHeight="1" thickBot="1">
      <c r="A8" s="185" t="s">
        <v>64</v>
      </c>
      <c r="B8" s="186"/>
      <c r="C8" s="160">
        <f>SUM(C4:C7)</f>
        <v>25208</v>
      </c>
      <c r="D8" s="161"/>
      <c r="E8" s="160">
        <f>SUM(E4:E7)</f>
        <v>3622</v>
      </c>
      <c r="F8" s="161"/>
      <c r="G8" s="160">
        <f>SUM(G4:G7)</f>
        <v>28830</v>
      </c>
      <c r="H8" s="162"/>
    </row>
    <row r="9" spans="1:8" s="10" customFormat="1" ht="30" customHeight="1">
      <c r="A9" s="62"/>
      <c r="B9" s="62"/>
      <c r="C9" s="62"/>
      <c r="D9" s="62"/>
      <c r="E9" s="62"/>
      <c r="F9" s="62"/>
      <c r="G9" s="63"/>
      <c r="H9" s="63"/>
    </row>
    <row r="10" spans="1:8" ht="35.25" customHeight="1">
      <c r="A10" s="177" t="s">
        <v>115</v>
      </c>
      <c r="B10" s="177"/>
      <c r="C10" s="177"/>
      <c r="D10" s="177"/>
      <c r="E10" s="177"/>
      <c r="F10" s="177"/>
      <c r="G10" s="177"/>
      <c r="H10" s="177"/>
    </row>
    <row r="11" ht="30" customHeight="1" thickBot="1"/>
    <row r="12" spans="1:8" s="3" customFormat="1" ht="30" customHeight="1">
      <c r="A12" s="183" t="s">
        <v>0</v>
      </c>
      <c r="B12" s="182" t="s">
        <v>1</v>
      </c>
      <c r="C12" s="172" t="s">
        <v>2</v>
      </c>
      <c r="D12" s="180"/>
      <c r="E12" s="180"/>
      <c r="F12" s="180"/>
      <c r="G12" s="181"/>
      <c r="H12" s="178" t="s">
        <v>116</v>
      </c>
    </row>
    <row r="13" spans="1:8" s="3" customFormat="1" ht="30" customHeight="1">
      <c r="A13" s="184"/>
      <c r="B13" s="150"/>
      <c r="C13" s="31">
        <v>2015</v>
      </c>
      <c r="D13" s="5">
        <v>2016</v>
      </c>
      <c r="E13" s="5">
        <v>2017</v>
      </c>
      <c r="F13" s="5">
        <v>2018</v>
      </c>
      <c r="G13" s="5">
        <v>2019</v>
      </c>
      <c r="H13" s="179"/>
    </row>
    <row r="14" spans="1:8" s="243" customFormat="1" ht="30" customHeight="1">
      <c r="A14" s="239">
        <v>1</v>
      </c>
      <c r="B14" s="240" t="s">
        <v>3</v>
      </c>
      <c r="C14" s="241">
        <v>0</v>
      </c>
      <c r="D14" s="241">
        <v>1</v>
      </c>
      <c r="E14" s="241">
        <v>0</v>
      </c>
      <c r="F14" s="241">
        <v>0</v>
      </c>
      <c r="G14" s="241">
        <v>1</v>
      </c>
      <c r="H14" s="242">
        <v>2</v>
      </c>
    </row>
    <row r="15" spans="1:8" ht="30" customHeight="1">
      <c r="A15" s="112">
        <v>2</v>
      </c>
      <c r="B15" s="141" t="s">
        <v>4</v>
      </c>
      <c r="C15" s="114">
        <v>0</v>
      </c>
      <c r="D15" s="114">
        <v>3</v>
      </c>
      <c r="E15" s="114">
        <v>2</v>
      </c>
      <c r="F15" s="114">
        <v>1</v>
      </c>
      <c r="G15" s="114">
        <v>1</v>
      </c>
      <c r="H15" s="142">
        <v>7</v>
      </c>
    </row>
    <row r="16" spans="1:8" ht="30" customHeight="1">
      <c r="A16" s="112">
        <v>3</v>
      </c>
      <c r="B16" s="141" t="s">
        <v>5</v>
      </c>
      <c r="C16" s="114">
        <v>6</v>
      </c>
      <c r="D16" s="114">
        <v>2</v>
      </c>
      <c r="E16" s="114">
        <v>4</v>
      </c>
      <c r="F16" s="114">
        <v>2</v>
      </c>
      <c r="G16" s="114">
        <v>4</v>
      </c>
      <c r="H16" s="142">
        <f>SUM(C16:G16)</f>
        <v>18</v>
      </c>
    </row>
    <row r="17" spans="1:8" ht="30" customHeight="1" thickBot="1">
      <c r="A17" s="143">
        <v>4</v>
      </c>
      <c r="B17" s="144" t="s">
        <v>6</v>
      </c>
      <c r="C17" s="133">
        <v>0</v>
      </c>
      <c r="D17" s="133">
        <v>1</v>
      </c>
      <c r="E17" s="133">
        <v>0</v>
      </c>
      <c r="F17" s="133">
        <v>2</v>
      </c>
      <c r="G17" s="133">
        <v>1</v>
      </c>
      <c r="H17" s="145">
        <v>4</v>
      </c>
    </row>
    <row r="18" ht="30" customHeight="1"/>
  </sheetData>
  <sheetProtection/>
  <mergeCells count="25">
    <mergeCell ref="C5:D5"/>
    <mergeCell ref="E5:F5"/>
    <mergeCell ref="G5:H5"/>
    <mergeCell ref="A10:H10"/>
    <mergeCell ref="H12:H13"/>
    <mergeCell ref="C12:G12"/>
    <mergeCell ref="B12:B13"/>
    <mergeCell ref="A12:A13"/>
    <mergeCell ref="A8:B8"/>
    <mergeCell ref="C8:D8"/>
    <mergeCell ref="A1:H1"/>
    <mergeCell ref="C3:D3"/>
    <mergeCell ref="E3:F3"/>
    <mergeCell ref="G3:H3"/>
    <mergeCell ref="C4:D4"/>
    <mergeCell ref="E4:F4"/>
    <mergeCell ref="G4:H4"/>
    <mergeCell ref="E8:F8"/>
    <mergeCell ref="G8:H8"/>
    <mergeCell ref="C6:D6"/>
    <mergeCell ref="E6:F6"/>
    <mergeCell ref="G6:H6"/>
    <mergeCell ref="C7:D7"/>
    <mergeCell ref="E7:F7"/>
    <mergeCell ref="G7:H7"/>
  </mergeCells>
  <printOptions/>
  <pageMargins left="1.5" right="0.5" top="0.5" bottom="0.5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6" customWidth="1"/>
    <col min="2" max="2" width="33.140625" style="6" customWidth="1"/>
    <col min="3" max="4" width="13.00390625" style="6" customWidth="1"/>
    <col min="5" max="5" width="12.8515625" style="6" customWidth="1"/>
    <col min="6" max="6" width="9.140625" style="6" customWidth="1"/>
    <col min="7" max="7" width="18.57421875" style="6" customWidth="1"/>
    <col min="8" max="16384" width="9.140625" style="6" customWidth="1"/>
  </cols>
  <sheetData>
    <row r="1" spans="1:5" ht="33.75" customHeight="1">
      <c r="A1" s="192" t="s">
        <v>104</v>
      </c>
      <c r="B1" s="192"/>
      <c r="C1" s="192"/>
      <c r="D1" s="192"/>
      <c r="E1" s="192"/>
    </row>
    <row r="2" ht="33.75" customHeight="1"/>
    <row r="3" ht="33.75" customHeight="1" thickBot="1"/>
    <row r="4" spans="1:5" ht="57" customHeight="1">
      <c r="A4" s="190" t="s">
        <v>0</v>
      </c>
      <c r="B4" s="199" t="s">
        <v>19</v>
      </c>
      <c r="C4" s="196" t="s">
        <v>11</v>
      </c>
      <c r="D4" s="196"/>
      <c r="E4" s="197" t="s">
        <v>10</v>
      </c>
    </row>
    <row r="5" spans="1:5" ht="57" customHeight="1">
      <c r="A5" s="191"/>
      <c r="B5" s="200"/>
      <c r="C5" s="8" t="s">
        <v>109</v>
      </c>
      <c r="D5" s="8" t="s">
        <v>118</v>
      </c>
      <c r="E5" s="198"/>
    </row>
    <row r="6" spans="1:5" ht="57" customHeight="1">
      <c r="A6" s="40" t="s">
        <v>72</v>
      </c>
      <c r="B6" s="193" t="s">
        <v>70</v>
      </c>
      <c r="C6" s="194"/>
      <c r="D6" s="194"/>
      <c r="E6" s="195"/>
    </row>
    <row r="7" spans="1:5" ht="57" customHeight="1">
      <c r="A7" s="32" t="s">
        <v>16</v>
      </c>
      <c r="B7" s="36" t="s">
        <v>7</v>
      </c>
      <c r="C7" s="7" t="s">
        <v>14</v>
      </c>
      <c r="D7" s="7" t="s">
        <v>15</v>
      </c>
      <c r="E7" s="201" t="s">
        <v>167</v>
      </c>
    </row>
    <row r="8" spans="1:5" ht="57" customHeight="1">
      <c r="A8" s="32" t="s">
        <v>15</v>
      </c>
      <c r="B8" s="36" t="s">
        <v>8</v>
      </c>
      <c r="C8" s="7" t="s">
        <v>15</v>
      </c>
      <c r="D8" s="7" t="s">
        <v>16</v>
      </c>
      <c r="E8" s="202"/>
    </row>
    <row r="9" spans="1:5" ht="57" customHeight="1">
      <c r="A9" s="32" t="s">
        <v>14</v>
      </c>
      <c r="B9" s="36" t="s">
        <v>9</v>
      </c>
      <c r="C9" s="7" t="s">
        <v>88</v>
      </c>
      <c r="D9" s="7" t="s">
        <v>168</v>
      </c>
      <c r="E9" s="202"/>
    </row>
    <row r="10" spans="1:5" ht="57" customHeight="1">
      <c r="A10" s="32" t="s">
        <v>13</v>
      </c>
      <c r="B10" s="36" t="s">
        <v>12</v>
      </c>
      <c r="C10" s="7" t="s">
        <v>15</v>
      </c>
      <c r="D10" s="7" t="s">
        <v>15</v>
      </c>
      <c r="E10" s="203"/>
    </row>
    <row r="11" spans="1:5" ht="57" customHeight="1">
      <c r="A11" s="40" t="s">
        <v>69</v>
      </c>
      <c r="B11" s="193" t="s">
        <v>71</v>
      </c>
      <c r="C11" s="194"/>
      <c r="D11" s="194"/>
      <c r="E11" s="195"/>
    </row>
    <row r="12" spans="1:7" ht="57" customHeight="1">
      <c r="A12" s="32" t="s">
        <v>16</v>
      </c>
      <c r="B12" s="36" t="s">
        <v>17</v>
      </c>
      <c r="C12" s="7" t="s">
        <v>110</v>
      </c>
      <c r="D12" s="7" t="s">
        <v>169</v>
      </c>
      <c r="E12" s="187"/>
      <c r="G12" s="61"/>
    </row>
    <row r="13" spans="1:5" ht="57" customHeight="1">
      <c r="A13" s="32" t="s">
        <v>15</v>
      </c>
      <c r="B13" s="37" t="s">
        <v>18</v>
      </c>
      <c r="C13" s="7" t="s">
        <v>89</v>
      </c>
      <c r="D13" s="7" t="s">
        <v>170</v>
      </c>
      <c r="E13" s="188"/>
    </row>
    <row r="14" spans="1:5" ht="57" customHeight="1" thickBot="1">
      <c r="A14" s="39" t="s">
        <v>14</v>
      </c>
      <c r="B14" s="38" t="s">
        <v>90</v>
      </c>
      <c r="C14" s="48" t="s">
        <v>111</v>
      </c>
      <c r="D14" s="48" t="s">
        <v>170</v>
      </c>
      <c r="E14" s="189"/>
    </row>
  </sheetData>
  <sheetProtection/>
  <mergeCells count="9">
    <mergeCell ref="E12:E14"/>
    <mergeCell ref="A4:A5"/>
    <mergeCell ref="A1:E1"/>
    <mergeCell ref="B11:E11"/>
    <mergeCell ref="B6:E6"/>
    <mergeCell ref="C4:D4"/>
    <mergeCell ref="E4:E5"/>
    <mergeCell ref="B4:B5"/>
    <mergeCell ref="E7:E10"/>
  </mergeCells>
  <printOptions/>
  <pageMargins left="1.5" right="0.5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A20" sqref="A20:IV20"/>
    </sheetView>
  </sheetViews>
  <sheetFormatPr defaultColWidth="9.140625" defaultRowHeight="12.75"/>
  <cols>
    <col min="1" max="1" width="13.00390625" style="45" customWidth="1"/>
    <col min="2" max="7" width="11.00390625" style="45" customWidth="1"/>
    <col min="8" max="16384" width="9.140625" style="45" customWidth="1"/>
  </cols>
  <sheetData>
    <row r="1" spans="1:7" ht="37.5" customHeight="1">
      <c r="A1" s="211" t="s">
        <v>105</v>
      </c>
      <c r="B1" s="177"/>
      <c r="C1" s="177"/>
      <c r="D1" s="177"/>
      <c r="E1" s="177"/>
      <c r="F1" s="177"/>
      <c r="G1" s="177"/>
    </row>
    <row r="2" ht="37.5" customHeight="1"/>
    <row r="3" ht="37.5" customHeight="1" thickBot="1"/>
    <row r="4" spans="1:7" ht="37.5" customHeight="1">
      <c r="A4" s="209" t="s">
        <v>11</v>
      </c>
      <c r="B4" s="207" t="s">
        <v>20</v>
      </c>
      <c r="C4" s="207"/>
      <c r="D4" s="207" t="s">
        <v>21</v>
      </c>
      <c r="E4" s="207"/>
      <c r="F4" s="207"/>
      <c r="G4" s="208"/>
    </row>
    <row r="5" spans="1:7" ht="37.5" customHeight="1">
      <c r="A5" s="210"/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19" t="s">
        <v>171</v>
      </c>
    </row>
    <row r="6" spans="1:7" ht="37.5" customHeight="1">
      <c r="A6" s="40" t="s">
        <v>119</v>
      </c>
      <c r="B6" s="9">
        <v>0</v>
      </c>
      <c r="C6" s="9">
        <v>1</v>
      </c>
      <c r="D6" s="9">
        <v>1</v>
      </c>
      <c r="E6" s="9">
        <v>14</v>
      </c>
      <c r="F6" s="9">
        <v>41</v>
      </c>
      <c r="G6" s="15">
        <f>76-D6-E6-F6</f>
        <v>20</v>
      </c>
    </row>
    <row r="7" spans="1:7" ht="37.5" customHeight="1" thickBot="1">
      <c r="A7" s="43" t="s">
        <v>117</v>
      </c>
      <c r="B7" s="20">
        <v>1</v>
      </c>
      <c r="C7" s="20">
        <v>1</v>
      </c>
      <c r="D7" s="20">
        <v>3</v>
      </c>
      <c r="E7" s="20">
        <v>21</v>
      </c>
      <c r="F7" s="20">
        <v>32</v>
      </c>
      <c r="G7" s="21">
        <v>10</v>
      </c>
    </row>
    <row r="8" ht="37.5" customHeight="1"/>
    <row r="9" ht="37.5" customHeight="1"/>
    <row r="10" spans="1:7" ht="37.5" customHeight="1">
      <c r="A10" s="211" t="s">
        <v>120</v>
      </c>
      <c r="B10" s="177"/>
      <c r="C10" s="177"/>
      <c r="D10" s="177"/>
      <c r="E10" s="177"/>
      <c r="F10" s="177"/>
      <c r="G10" s="177"/>
    </row>
    <row r="11" ht="37.5" customHeight="1"/>
    <row r="12" ht="37.5" customHeight="1" thickBot="1"/>
    <row r="13" spans="1:7" ht="37.5" customHeight="1">
      <c r="A13" s="183" t="s">
        <v>0</v>
      </c>
      <c r="B13" s="182" t="s">
        <v>2</v>
      </c>
      <c r="C13" s="172" t="s">
        <v>29</v>
      </c>
      <c r="D13" s="181"/>
      <c r="E13" s="172" t="s">
        <v>30</v>
      </c>
      <c r="F13" s="181"/>
      <c r="G13" s="206" t="s">
        <v>10</v>
      </c>
    </row>
    <row r="14" spans="1:7" s="3" customFormat="1" ht="37.5" customHeight="1">
      <c r="A14" s="184"/>
      <c r="B14" s="150"/>
      <c r="C14" s="5" t="s">
        <v>27</v>
      </c>
      <c r="D14" s="5" t="s">
        <v>25</v>
      </c>
      <c r="E14" s="5" t="s">
        <v>27</v>
      </c>
      <c r="F14" s="5" t="s">
        <v>25</v>
      </c>
      <c r="G14" s="179"/>
    </row>
    <row r="15" spans="1:7" ht="37.5" customHeight="1">
      <c r="A15" s="14">
        <v>1</v>
      </c>
      <c r="B15" s="9">
        <v>2015</v>
      </c>
      <c r="C15" s="9"/>
      <c r="D15" s="9"/>
      <c r="E15" s="22"/>
      <c r="F15" s="22"/>
      <c r="G15" s="15"/>
    </row>
    <row r="16" spans="1:7" ht="37.5" customHeight="1">
      <c r="A16" s="14">
        <v>2</v>
      </c>
      <c r="B16" s="9">
        <v>2016</v>
      </c>
      <c r="C16" s="9">
        <v>1</v>
      </c>
      <c r="D16" s="9"/>
      <c r="E16" s="22"/>
      <c r="F16" s="22"/>
      <c r="G16" s="15"/>
    </row>
    <row r="17" spans="1:7" ht="37.5" customHeight="1">
      <c r="A17" s="14">
        <v>3</v>
      </c>
      <c r="B17" s="9">
        <v>2017</v>
      </c>
      <c r="C17" s="9">
        <v>1</v>
      </c>
      <c r="D17" s="9">
        <v>5</v>
      </c>
      <c r="E17" s="22"/>
      <c r="F17" s="22"/>
      <c r="G17" s="15"/>
    </row>
    <row r="18" spans="1:7" ht="37.5" customHeight="1">
      <c r="A18" s="14">
        <v>4</v>
      </c>
      <c r="B18" s="9">
        <v>2018</v>
      </c>
      <c r="C18" s="9"/>
      <c r="D18" s="9">
        <v>8</v>
      </c>
      <c r="E18" s="22"/>
      <c r="F18" s="22"/>
      <c r="G18" s="15"/>
    </row>
    <row r="19" spans="1:7" ht="37.5" customHeight="1">
      <c r="A19" s="14">
        <v>5</v>
      </c>
      <c r="B19" s="9">
        <v>2019</v>
      </c>
      <c r="C19" s="9"/>
      <c r="D19" s="9"/>
      <c r="E19" s="22">
        <v>1</v>
      </c>
      <c r="F19" s="22">
        <v>4</v>
      </c>
      <c r="G19" s="15"/>
    </row>
    <row r="20" spans="1:7" s="248" customFormat="1" ht="37.5" customHeight="1">
      <c r="A20" s="244">
        <v>6</v>
      </c>
      <c r="B20" s="245">
        <v>2020</v>
      </c>
      <c r="C20" s="245"/>
      <c r="D20" s="245"/>
      <c r="E20" s="246"/>
      <c r="F20" s="246"/>
      <c r="G20" s="247"/>
    </row>
    <row r="21" spans="1:7" s="3" customFormat="1" ht="37.5" customHeight="1" thickBot="1">
      <c r="A21" s="204" t="s">
        <v>28</v>
      </c>
      <c r="B21" s="205"/>
      <c r="C21" s="16">
        <f>SUM(C15:C20)</f>
        <v>2</v>
      </c>
      <c r="D21" s="16">
        <f>SUM(D15:D20)</f>
        <v>13</v>
      </c>
      <c r="E21" s="16">
        <f>SUM(E15:E20)</f>
        <v>1</v>
      </c>
      <c r="F21" s="16">
        <f>SUM(F15:F20)</f>
        <v>4</v>
      </c>
      <c r="G21" s="17"/>
    </row>
  </sheetData>
  <sheetProtection/>
  <mergeCells count="11">
    <mergeCell ref="A1:G1"/>
    <mergeCell ref="A10:G10"/>
    <mergeCell ref="C13:D13"/>
    <mergeCell ref="E13:F13"/>
    <mergeCell ref="A21:B21"/>
    <mergeCell ref="B13:B14"/>
    <mergeCell ref="A13:A14"/>
    <mergeCell ref="G13:G14"/>
    <mergeCell ref="B4:C4"/>
    <mergeCell ref="D4:G4"/>
    <mergeCell ref="A4:A5"/>
  </mergeCells>
  <printOptions/>
  <pageMargins left="1.5" right="0.5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00390625" style="1" customWidth="1"/>
    <col min="2" max="2" width="44.7109375" style="1" customWidth="1"/>
    <col min="3" max="3" width="16.00390625" style="1" customWidth="1"/>
    <col min="4" max="4" width="16.8515625" style="1" customWidth="1"/>
    <col min="5" max="5" width="12.140625" style="1" customWidth="1"/>
    <col min="6" max="16384" width="9.140625" style="1" customWidth="1"/>
  </cols>
  <sheetData>
    <row r="1" ht="39" customHeight="1"/>
    <row r="2" spans="1:5" ht="39" customHeight="1">
      <c r="A2" s="153" t="s">
        <v>159</v>
      </c>
      <c r="B2" s="154"/>
      <c r="C2" s="154"/>
      <c r="D2" s="154"/>
      <c r="E2" s="154"/>
    </row>
    <row r="3" ht="60.75" customHeight="1" thickBot="1">
      <c r="A3" s="2"/>
    </row>
    <row r="4" spans="1:5" s="45" customFormat="1" ht="40.5" customHeight="1">
      <c r="A4" s="11" t="s">
        <v>0</v>
      </c>
      <c r="B4" s="12" t="s">
        <v>33</v>
      </c>
      <c r="C4" s="26" t="s">
        <v>73</v>
      </c>
      <c r="D4" s="26" t="s">
        <v>34</v>
      </c>
      <c r="E4" s="13" t="s">
        <v>10</v>
      </c>
    </row>
    <row r="5" spans="1:5" s="45" customFormat="1" ht="40.5" customHeight="1">
      <c r="A5" s="108">
        <v>1</v>
      </c>
      <c r="B5" s="109" t="s">
        <v>160</v>
      </c>
      <c r="C5" s="110">
        <v>2017</v>
      </c>
      <c r="D5" s="110">
        <v>170</v>
      </c>
      <c r="E5" s="111"/>
    </row>
    <row r="6" spans="1:5" s="45" customFormat="1" ht="40.5" customHeight="1">
      <c r="A6" s="112">
        <v>2</v>
      </c>
      <c r="B6" s="113" t="s">
        <v>161</v>
      </c>
      <c r="C6" s="114">
        <v>2016</v>
      </c>
      <c r="D6" s="114">
        <v>500</v>
      </c>
      <c r="E6" s="115"/>
    </row>
    <row r="7" spans="1:5" s="45" customFormat="1" ht="40.5" customHeight="1">
      <c r="A7" s="112">
        <v>3</v>
      </c>
      <c r="B7" s="116" t="s">
        <v>162</v>
      </c>
      <c r="C7" s="114">
        <v>2018</v>
      </c>
      <c r="D7" s="114"/>
      <c r="E7" s="115"/>
    </row>
    <row r="8" spans="1:5" s="45" customFormat="1" ht="40.5" customHeight="1">
      <c r="A8" s="112">
        <v>4</v>
      </c>
      <c r="B8" s="116" t="s">
        <v>163</v>
      </c>
      <c r="C8" s="114">
        <v>2018</v>
      </c>
      <c r="D8" s="114">
        <v>650</v>
      </c>
      <c r="E8" s="115"/>
    </row>
    <row r="9" spans="1:5" s="45" customFormat="1" ht="40.5" customHeight="1">
      <c r="A9" s="117">
        <v>5</v>
      </c>
      <c r="B9" s="118" t="s">
        <v>164</v>
      </c>
      <c r="C9" s="119">
        <v>2019</v>
      </c>
      <c r="D9" s="119"/>
      <c r="E9" s="120"/>
    </row>
    <row r="10" spans="1:5" s="3" customFormat="1" ht="40.5" customHeight="1" thickBot="1">
      <c r="A10" s="204" t="s">
        <v>28</v>
      </c>
      <c r="B10" s="212"/>
      <c r="C10" s="205"/>
      <c r="D10" s="77">
        <f>SUM(D5:D9)</f>
        <v>1320</v>
      </c>
      <c r="E10" s="67"/>
    </row>
  </sheetData>
  <sheetProtection/>
  <mergeCells count="2">
    <mergeCell ref="A2:E2"/>
    <mergeCell ref="A10:C10"/>
  </mergeCells>
  <printOptions/>
  <pageMargins left="0.68" right="0.21" top="0.5" bottom="0.5" header="0.2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7109375" style="30" customWidth="1"/>
    <col min="2" max="2" width="31.421875" style="45" customWidth="1"/>
    <col min="3" max="7" width="8.421875" style="30" customWidth="1"/>
    <col min="8" max="8" width="19.140625" style="45" customWidth="1"/>
    <col min="9" max="16384" width="9.140625" style="45" customWidth="1"/>
  </cols>
  <sheetData>
    <row r="1" spans="1:7" ht="27" customHeight="1">
      <c r="A1" s="177" t="s">
        <v>106</v>
      </c>
      <c r="B1" s="177"/>
      <c r="C1" s="177"/>
      <c r="D1" s="177"/>
      <c r="E1" s="177"/>
      <c r="F1" s="177"/>
      <c r="G1" s="177"/>
    </row>
    <row r="2" ht="27" customHeight="1"/>
    <row r="3" ht="27" customHeight="1" thickBot="1"/>
    <row r="4" spans="1:7" s="3" customFormat="1" ht="43.5" customHeight="1">
      <c r="A4" s="183" t="s">
        <v>0</v>
      </c>
      <c r="B4" s="182" t="s">
        <v>79</v>
      </c>
      <c r="C4" s="172" t="s">
        <v>50</v>
      </c>
      <c r="D4" s="180"/>
      <c r="E4" s="180"/>
      <c r="F4" s="180"/>
      <c r="G4" s="173"/>
    </row>
    <row r="5" spans="1:7" s="3" customFormat="1" ht="43.5" customHeight="1">
      <c r="A5" s="184"/>
      <c r="B5" s="150"/>
      <c r="C5" s="5">
        <v>2015</v>
      </c>
      <c r="D5" s="5">
        <v>2016</v>
      </c>
      <c r="E5" s="5">
        <v>2017</v>
      </c>
      <c r="F5" s="5">
        <v>2018</v>
      </c>
      <c r="G5" s="19">
        <v>2019</v>
      </c>
    </row>
    <row r="6" spans="1:7" ht="43.5" customHeight="1">
      <c r="A6" s="14">
        <v>1</v>
      </c>
      <c r="B6" s="34" t="s">
        <v>165</v>
      </c>
      <c r="C6" s="59">
        <v>81.4</v>
      </c>
      <c r="D6" s="59">
        <v>87.9</v>
      </c>
      <c r="E6" s="59">
        <v>94.2</v>
      </c>
      <c r="F6" s="59">
        <v>90.1</v>
      </c>
      <c r="G6" s="60">
        <v>90</v>
      </c>
    </row>
    <row r="7" ht="27" customHeight="1"/>
    <row r="8" ht="27" customHeight="1"/>
    <row r="9" spans="1:7" ht="27" customHeight="1">
      <c r="A9" s="177" t="s">
        <v>121</v>
      </c>
      <c r="B9" s="177"/>
      <c r="C9" s="177"/>
      <c r="D9" s="177"/>
      <c r="E9" s="177"/>
      <c r="F9" s="177"/>
      <c r="G9" s="177"/>
    </row>
    <row r="10" ht="27" customHeight="1"/>
    <row r="11" ht="27" customHeight="1" thickBot="1"/>
    <row r="12" spans="1:7" s="3" customFormat="1" ht="43.5" customHeight="1">
      <c r="A12" s="209" t="s">
        <v>0</v>
      </c>
      <c r="B12" s="207" t="s">
        <v>31</v>
      </c>
      <c r="C12" s="207" t="s">
        <v>50</v>
      </c>
      <c r="D12" s="207"/>
      <c r="E12" s="207"/>
      <c r="F12" s="207"/>
      <c r="G12" s="208"/>
    </row>
    <row r="13" spans="1:7" s="3" customFormat="1" ht="43.5" customHeight="1">
      <c r="A13" s="210"/>
      <c r="B13" s="219"/>
      <c r="C13" s="5">
        <v>2015</v>
      </c>
      <c r="D13" s="5">
        <v>2016</v>
      </c>
      <c r="E13" s="5">
        <v>2017</v>
      </c>
      <c r="F13" s="5">
        <v>2018</v>
      </c>
      <c r="G13" s="19">
        <v>2019</v>
      </c>
    </row>
    <row r="14" spans="1:7" ht="43.5" customHeight="1">
      <c r="A14" s="14">
        <v>1</v>
      </c>
      <c r="B14" s="33" t="s">
        <v>80</v>
      </c>
      <c r="C14" s="9">
        <v>2.85</v>
      </c>
      <c r="D14" s="9">
        <v>140.85</v>
      </c>
      <c r="E14" s="9">
        <v>10</v>
      </c>
      <c r="F14" s="9">
        <v>40</v>
      </c>
      <c r="G14" s="15">
        <v>155</v>
      </c>
    </row>
    <row r="15" spans="1:7" ht="43.5" customHeight="1">
      <c r="A15" s="14">
        <v>2</v>
      </c>
      <c r="B15" s="34" t="s">
        <v>81</v>
      </c>
      <c r="C15" s="9">
        <v>144</v>
      </c>
      <c r="D15" s="9">
        <v>592</v>
      </c>
      <c r="E15" s="9">
        <v>86</v>
      </c>
      <c r="F15" s="9">
        <v>47</v>
      </c>
      <c r="G15" s="15">
        <v>120</v>
      </c>
    </row>
    <row r="16" spans="1:7" ht="43.5" customHeight="1">
      <c r="A16" s="213">
        <v>3</v>
      </c>
      <c r="B16" s="216" t="s">
        <v>82</v>
      </c>
      <c r="C16" s="217"/>
      <c r="D16" s="217"/>
      <c r="E16" s="217"/>
      <c r="F16" s="217"/>
      <c r="G16" s="218"/>
    </row>
    <row r="17" spans="1:7" ht="43.5" customHeight="1">
      <c r="A17" s="214"/>
      <c r="B17" s="46" t="s">
        <v>83</v>
      </c>
      <c r="C17" s="24">
        <v>324</v>
      </c>
      <c r="D17" s="24"/>
      <c r="E17" s="24">
        <v>656</v>
      </c>
      <c r="F17" s="24">
        <v>305</v>
      </c>
      <c r="G17" s="25"/>
    </row>
    <row r="18" spans="1:7" ht="43.5" customHeight="1" thickBot="1">
      <c r="A18" s="215"/>
      <c r="B18" s="47" t="s">
        <v>84</v>
      </c>
      <c r="C18" s="93">
        <v>2987</v>
      </c>
      <c r="D18" s="93">
        <v>1822</v>
      </c>
      <c r="E18" s="20">
        <v>769</v>
      </c>
      <c r="F18" s="93">
        <v>1069</v>
      </c>
      <c r="G18" s="94">
        <v>2187</v>
      </c>
    </row>
  </sheetData>
  <sheetProtection/>
  <mergeCells count="10">
    <mergeCell ref="C4:G4"/>
    <mergeCell ref="B4:B5"/>
    <mergeCell ref="A4:A5"/>
    <mergeCell ref="A1:G1"/>
    <mergeCell ref="A16:A18"/>
    <mergeCell ref="B16:G16"/>
    <mergeCell ref="A9:G9"/>
    <mergeCell ref="A12:A13"/>
    <mergeCell ref="B12:B13"/>
    <mergeCell ref="C12:G12"/>
  </mergeCells>
  <printOptions/>
  <pageMargins left="1.5" right="0.5" top="0.5" bottom="0.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28125" style="2" customWidth="1"/>
    <col min="2" max="2" width="30.140625" style="1" customWidth="1"/>
    <col min="3" max="3" width="10.140625" style="2" customWidth="1"/>
    <col min="4" max="5" width="7.140625" style="2" customWidth="1"/>
    <col min="6" max="8" width="7.140625" style="1" customWidth="1"/>
    <col min="9" max="9" width="9.28125" style="1" customWidth="1"/>
    <col min="10" max="16384" width="9.140625" style="1" customWidth="1"/>
  </cols>
  <sheetData>
    <row r="1" spans="1:8" ht="45" customHeight="1">
      <c r="A1" s="153" t="s">
        <v>122</v>
      </c>
      <c r="B1" s="154"/>
      <c r="C1" s="154"/>
      <c r="D1" s="154"/>
      <c r="E1" s="154"/>
      <c r="F1" s="154"/>
      <c r="G1" s="154"/>
      <c r="H1" s="154"/>
    </row>
    <row r="2" ht="27.75" customHeight="1"/>
    <row r="3" ht="45.75" customHeight="1" thickBot="1"/>
    <row r="4" spans="1:8" s="4" customFormat="1" ht="45.75" customHeight="1">
      <c r="A4" s="183" t="s">
        <v>0</v>
      </c>
      <c r="B4" s="228" t="s">
        <v>85</v>
      </c>
      <c r="C4" s="223" t="s">
        <v>35</v>
      </c>
      <c r="D4" s="230" t="s">
        <v>2</v>
      </c>
      <c r="E4" s="230"/>
      <c r="F4" s="230"/>
      <c r="G4" s="230"/>
      <c r="H4" s="231"/>
    </row>
    <row r="5" spans="1:8" s="4" customFormat="1" ht="45.75" customHeight="1">
      <c r="A5" s="184"/>
      <c r="B5" s="229"/>
      <c r="C5" s="224"/>
      <c r="D5" s="52">
        <v>2015</v>
      </c>
      <c r="E5" s="27">
        <v>2016</v>
      </c>
      <c r="F5" s="27">
        <v>2017</v>
      </c>
      <c r="G5" s="53">
        <v>2018</v>
      </c>
      <c r="H5" s="51">
        <v>2019</v>
      </c>
    </row>
    <row r="6" spans="1:8" s="10" customFormat="1" ht="45.75" customHeight="1">
      <c r="A6" s="18" t="s">
        <v>36</v>
      </c>
      <c r="B6" s="220" t="s">
        <v>37</v>
      </c>
      <c r="C6" s="221"/>
      <c r="D6" s="221"/>
      <c r="E6" s="221"/>
      <c r="F6" s="221"/>
      <c r="G6" s="221"/>
      <c r="H6" s="222"/>
    </row>
    <row r="7" spans="1:8" ht="45.75" customHeight="1">
      <c r="A7" s="14">
        <v>1</v>
      </c>
      <c r="B7" s="23" t="s">
        <v>39</v>
      </c>
      <c r="C7" s="41" t="s">
        <v>157</v>
      </c>
      <c r="D7" s="41">
        <v>13</v>
      </c>
      <c r="E7" s="41">
        <v>11</v>
      </c>
      <c r="F7" s="41">
        <v>11</v>
      </c>
      <c r="G7" s="64">
        <v>10</v>
      </c>
      <c r="H7" s="65">
        <v>10</v>
      </c>
    </row>
    <row r="8" spans="1:8" ht="45.75" customHeight="1">
      <c r="A8" s="14">
        <v>2</v>
      </c>
      <c r="B8" s="23" t="s">
        <v>38</v>
      </c>
      <c r="C8" s="41" t="s">
        <v>157</v>
      </c>
      <c r="D8" s="41">
        <v>0</v>
      </c>
      <c r="E8" s="41">
        <v>0</v>
      </c>
      <c r="F8" s="41">
        <v>0</v>
      </c>
      <c r="G8" s="64">
        <v>0</v>
      </c>
      <c r="H8" s="65">
        <v>0</v>
      </c>
    </row>
    <row r="9" spans="1:8" s="10" customFormat="1" ht="45.75" customHeight="1">
      <c r="A9" s="18" t="s">
        <v>40</v>
      </c>
      <c r="B9" s="220" t="s">
        <v>41</v>
      </c>
      <c r="C9" s="221"/>
      <c r="D9" s="221"/>
      <c r="E9" s="221"/>
      <c r="F9" s="221"/>
      <c r="G9" s="221"/>
      <c r="H9" s="222"/>
    </row>
    <row r="10" spans="1:8" s="10" customFormat="1" ht="45.75" customHeight="1">
      <c r="A10" s="213">
        <v>1</v>
      </c>
      <c r="B10" s="225" t="s">
        <v>91</v>
      </c>
      <c r="C10" s="41" t="s">
        <v>157</v>
      </c>
      <c r="D10" s="41">
        <v>5</v>
      </c>
      <c r="E10" s="41">
        <v>4</v>
      </c>
      <c r="F10" s="41">
        <v>4</v>
      </c>
      <c r="G10" s="41">
        <v>5</v>
      </c>
      <c r="H10" s="66">
        <v>3</v>
      </c>
    </row>
    <row r="11" spans="1:8" s="10" customFormat="1" ht="45.75" customHeight="1">
      <c r="A11" s="227"/>
      <c r="B11" s="226"/>
      <c r="C11" s="41" t="s">
        <v>0</v>
      </c>
      <c r="D11" s="41">
        <v>1</v>
      </c>
      <c r="E11" s="41">
        <v>1</v>
      </c>
      <c r="F11" s="41">
        <v>1</v>
      </c>
      <c r="G11" s="41">
        <v>1</v>
      </c>
      <c r="H11" s="66">
        <v>1</v>
      </c>
    </row>
    <row r="12" spans="1:8" s="10" customFormat="1" ht="45.75" customHeight="1">
      <c r="A12" s="14">
        <v>2</v>
      </c>
      <c r="B12" s="55" t="s">
        <v>92</v>
      </c>
      <c r="C12" s="41" t="s">
        <v>157</v>
      </c>
      <c r="D12" s="41">
        <v>24</v>
      </c>
      <c r="E12" s="41">
        <v>30</v>
      </c>
      <c r="F12" s="41">
        <v>11</v>
      </c>
      <c r="G12" s="41">
        <v>11</v>
      </c>
      <c r="H12" s="66">
        <v>11</v>
      </c>
    </row>
    <row r="13" spans="1:8" s="10" customFormat="1" ht="45.75" customHeight="1">
      <c r="A13" s="14">
        <v>3</v>
      </c>
      <c r="B13" s="55" t="s">
        <v>158</v>
      </c>
      <c r="C13" s="41" t="s">
        <v>0</v>
      </c>
      <c r="D13" s="41">
        <v>0</v>
      </c>
      <c r="E13" s="41">
        <v>1</v>
      </c>
      <c r="F13" s="41">
        <v>0</v>
      </c>
      <c r="G13" s="41">
        <v>0</v>
      </c>
      <c r="H13" s="41">
        <v>0</v>
      </c>
    </row>
    <row r="14" spans="1:8" ht="45.75" customHeight="1">
      <c r="A14" s="14">
        <v>4</v>
      </c>
      <c r="B14" s="23" t="s">
        <v>42</v>
      </c>
      <c r="C14" s="41" t="s">
        <v>157</v>
      </c>
      <c r="D14" s="41">
        <v>0</v>
      </c>
      <c r="E14" s="41">
        <v>0</v>
      </c>
      <c r="F14" s="41">
        <v>0</v>
      </c>
      <c r="G14" s="64">
        <v>0</v>
      </c>
      <c r="H14" s="65">
        <v>0</v>
      </c>
    </row>
    <row r="15" spans="1:8" ht="45.75" customHeight="1">
      <c r="A15" s="213">
        <v>5</v>
      </c>
      <c r="B15" s="225" t="s">
        <v>43</v>
      </c>
      <c r="C15" s="41" t="s">
        <v>157</v>
      </c>
      <c r="D15" s="41">
        <v>3</v>
      </c>
      <c r="E15" s="41">
        <v>0</v>
      </c>
      <c r="F15" s="41">
        <v>0</v>
      </c>
      <c r="G15" s="64">
        <v>0</v>
      </c>
      <c r="H15" s="65">
        <v>0</v>
      </c>
    </row>
    <row r="16" spans="1:8" ht="45.75" customHeight="1">
      <c r="A16" s="227"/>
      <c r="B16" s="226"/>
      <c r="C16" s="41" t="s">
        <v>0</v>
      </c>
      <c r="D16" s="41">
        <v>0</v>
      </c>
      <c r="E16" s="41">
        <v>0</v>
      </c>
      <c r="F16" s="41">
        <v>0</v>
      </c>
      <c r="G16" s="64">
        <v>0</v>
      </c>
      <c r="H16" s="65">
        <v>0</v>
      </c>
    </row>
    <row r="17" spans="1:8" ht="45.75" customHeight="1" thickBot="1">
      <c r="A17" s="29">
        <v>6</v>
      </c>
      <c r="B17" s="35" t="s">
        <v>76</v>
      </c>
      <c r="C17" s="42" t="s">
        <v>0</v>
      </c>
      <c r="D17" s="42">
        <v>0</v>
      </c>
      <c r="E17" s="42">
        <v>0</v>
      </c>
      <c r="F17" s="42">
        <v>0</v>
      </c>
      <c r="G17" s="54">
        <v>0</v>
      </c>
      <c r="H17" s="44">
        <v>0</v>
      </c>
    </row>
  </sheetData>
  <sheetProtection/>
  <mergeCells count="11">
    <mergeCell ref="A1:H1"/>
    <mergeCell ref="B4:B5"/>
    <mergeCell ref="A4:A5"/>
    <mergeCell ref="D4:H4"/>
    <mergeCell ref="B6:H6"/>
    <mergeCell ref="B9:H9"/>
    <mergeCell ref="C4:C5"/>
    <mergeCell ref="B10:B11"/>
    <mergeCell ref="A15:A16"/>
    <mergeCell ref="B15:B16"/>
    <mergeCell ref="A10:A11"/>
  </mergeCells>
  <printOptions/>
  <pageMargins left="1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ANNAM</cp:lastModifiedBy>
  <cp:lastPrinted>2020-02-11T09:25:31Z</cp:lastPrinted>
  <dcterms:created xsi:type="dcterms:W3CDTF">1996-10-14T23:33:28Z</dcterms:created>
  <dcterms:modified xsi:type="dcterms:W3CDTF">2020-05-19T03:00:37Z</dcterms:modified>
  <cp:category/>
  <cp:version/>
  <cp:contentType/>
  <cp:contentStatus/>
</cp:coreProperties>
</file>